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hidePivotFieldList="1"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0 r\robocze\DBZ - regiony\załączniki - wersje ostateczne\"/>
    </mc:Choice>
  </mc:AlternateContent>
  <xr:revisionPtr revIDLastSave="0" documentId="13_ncr:1_{6E38E94A-34EB-4038-A194-D9B7C4B8CE07}" xr6:coauthVersionLast="46" xr6:coauthVersionMax="46" xr10:uidLastSave="{00000000-0000-0000-0000-000000000000}"/>
  <bookViews>
    <workbookView xWindow="28680" yWindow="-120" windowWidth="29040" windowHeight="15840" tabRatio="860" activeTab="5" xr2:uid="{00000000-000D-0000-FFFF-FFFF00000000}"/>
  </bookViews>
  <sheets>
    <sheet name="DS_alokacja" sheetId="3" r:id="rId1"/>
    <sheet name="DS_PD" sheetId="1" r:id="rId2"/>
    <sheet name="DS_REALIZACJA_K" sheetId="8" r:id="rId3"/>
    <sheet name="DS_REALIZACJA_P" sheetId="7" r:id="rId4"/>
    <sheet name="DS_projekty COVID" sheetId="5" r:id="rId5"/>
    <sheet name="DS_efekty i ewaluacja_KE" sheetId="9" r:id="rId6"/>
  </sheets>
  <externalReferences>
    <externalReference r:id="rId7"/>
    <externalReference r:id="rId8"/>
  </externalReferences>
  <definedNames>
    <definedName name="_xlnm._FilterDatabase" localSheetId="1" hidden="1">DS_PD!$A$6:$L$22</definedName>
    <definedName name="_xlnm._FilterDatabase" localSheetId="2" hidden="1">DS_REALIZACJA_K!$A$7:$N$22</definedName>
    <definedName name="_xlnm.Print_Area" localSheetId="0">DS_alokacja!$A$1:$Q$19</definedName>
    <definedName name="_xlnm.Print_Area" localSheetId="5">'DS_efekty i ewaluacja_KE'!$A$1:$D$21</definedName>
    <definedName name="_xlnm.Print_Area" localSheetId="1">DS_PD!$A$1:$L$24</definedName>
    <definedName name="_xlnm.Print_Area" localSheetId="2">DS_REALIZACJA_K!$A$1:$O$37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5">'[2]Informacje ogólne'!$N$104:$N$109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9" l="1"/>
  <c r="AB72" i="5" l="1"/>
  <c r="AB71" i="5"/>
  <c r="AB70" i="5"/>
  <c r="AB69" i="5"/>
  <c r="AB68" i="5"/>
  <c r="AB67" i="5"/>
  <c r="AB66" i="5"/>
  <c r="AB65" i="5"/>
  <c r="AB64" i="5"/>
  <c r="AB63" i="5"/>
  <c r="AB62" i="5"/>
  <c r="AB61" i="5"/>
  <c r="AB60" i="5"/>
  <c r="AB59" i="5"/>
  <c r="AB58" i="5"/>
  <c r="AB57" i="5"/>
  <c r="AB56" i="5"/>
  <c r="AB55" i="5"/>
  <c r="AB54" i="5"/>
  <c r="AB53" i="5"/>
  <c r="AB52" i="5"/>
  <c r="AB51" i="5"/>
  <c r="AB50" i="5"/>
  <c r="AB49" i="5"/>
  <c r="AB48" i="5"/>
  <c r="AB47" i="5"/>
  <c r="P47" i="5"/>
  <c r="N47" i="5"/>
  <c r="E8" i="8" l="1"/>
  <c r="F8" i="8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/>
  <c r="E16" i="8"/>
  <c r="F16" i="8"/>
  <c r="E17" i="8"/>
  <c r="F17" i="8"/>
  <c r="E18" i="8"/>
  <c r="F18" i="8"/>
  <c r="E19" i="8"/>
  <c r="F19" i="8"/>
  <c r="E21" i="8"/>
  <c r="F21" i="8"/>
  <c r="G8" i="3" l="1"/>
  <c r="AB46" i="5" l="1"/>
  <c r="AB45" i="5"/>
  <c r="AB44" i="5"/>
  <c r="AB43" i="5"/>
  <c r="AB42" i="5"/>
  <c r="AB41" i="5"/>
  <c r="AB40" i="5"/>
  <c r="AB39" i="5"/>
  <c r="AB7" i="5"/>
  <c r="N7" i="3" l="1"/>
  <c r="N8" i="3"/>
  <c r="N9" i="3"/>
  <c r="N10" i="3"/>
  <c r="I11" i="3"/>
  <c r="N11" i="3" s="1"/>
  <c r="I12" i="3"/>
  <c r="N12" i="3" s="1"/>
  <c r="I13" i="3"/>
  <c r="N13" i="3" s="1"/>
</calcChain>
</file>

<file path=xl/sharedStrings.xml><?xml version="1.0" encoding="utf-8"?>
<sst xmlns="http://schemas.openxmlformats.org/spreadsheetml/2006/main" count="787" uniqueCount="371">
  <si>
    <t>Czy nabór poświęcony tylko obszarowi zdrowie? [T/N]</t>
  </si>
  <si>
    <t>nr naboru w Planie działań uzgodnionym na Komitecie Sterującym ds. koordynacji interwencji EFSI w sekotrze zdrowia [jeśli uzgadniano na KS]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</si>
  <si>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</si>
  <si>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</si>
  <si>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</si>
  <si>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</si>
  <si>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</si>
  <si>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</si>
  <si>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</si>
  <si>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</si>
  <si>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</si>
  <si>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</si>
  <si>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Link do naboru - na stronie www.funduszeeuropejskie.gov.pl</t>
  </si>
  <si>
    <t>Jeżeli w kolumnie 7 wskazano NIE  - czy wyodrębniono odrębą alokację w ramach naboru na obszar zdrowia? Jeśli tak proszę podać:
- budżet naboru -UE
- budżet naboru - wkład krajowy
budżet naboru - ogółem</t>
  </si>
  <si>
    <t>Numer naboru z 
SL 2014</t>
  </si>
  <si>
    <t>Liczba umów o dofinansowanie zawartych od uruchomienia programu (nie wliczając rozwiązanych umów)</t>
  </si>
  <si>
    <t>Wkład UE w ramach zawartych umów o dofinansowanie</t>
  </si>
  <si>
    <t>Wydatki kwalifikowalne w ramach zawartych umów o dofinansownie</t>
  </si>
  <si>
    <t>Wydatki ogółem w ramach zawartych umów o dofinansowanie</t>
  </si>
  <si>
    <t>Nazwa Programu:</t>
  </si>
  <si>
    <t>Tab. 3 Wykaz naborów konkursowych realizowanych w ramach RPO dotyczących obszaru zdrowia.</t>
  </si>
  <si>
    <t>Budżet naboru 
UE</t>
  </si>
  <si>
    <t>Budżet naboru 
wkład krajowy</t>
  </si>
  <si>
    <t>Budżet naboru 
ogółem</t>
  </si>
  <si>
    <t>PI 8vi</t>
  </si>
  <si>
    <t>K</t>
  </si>
  <si>
    <t>Narzędzie 5</t>
  </si>
  <si>
    <t>IV posiedzenie KS</t>
  </si>
  <si>
    <t>Narzędzie 2</t>
  </si>
  <si>
    <t>PI 9iv</t>
  </si>
  <si>
    <t>Narzędzie 18</t>
  </si>
  <si>
    <t>PI 9a</t>
  </si>
  <si>
    <t>Narzędzie 14</t>
  </si>
  <si>
    <t>PI 2c</t>
  </si>
  <si>
    <t>XI posiedzenie KS</t>
  </si>
  <si>
    <t>Narzędzie 26</t>
  </si>
  <si>
    <t>XV posiedzenie KS</t>
  </si>
  <si>
    <t>Regionalny Program Operacyjny Województwa Dolnośląskiego na lata 2014 – 2020</t>
  </si>
  <si>
    <t>RPOWD.2.K.1</t>
  </si>
  <si>
    <t>42/2015</t>
  </si>
  <si>
    <t>III posiedzenie KS</t>
  </si>
  <si>
    <t>RPOWD.2.K.2</t>
  </si>
  <si>
    <t>Narzędzie 27</t>
  </si>
  <si>
    <t>1 Przedsięwzięcia szczebla regionalnego i lokalnego dotyczące zwiększenia dostępu i jakości e-usług:
2.1. A Tworzenie lub rozwój (poprawa e-dojrzałości) e-usług publicznych (A2B, A2C), tj. projekty m.in
d) zakładające rozwój elektronicznych usług publicznych w zakresie e-zdrowia;</t>
  </si>
  <si>
    <t>RPOWD.8.K.1</t>
  </si>
  <si>
    <t>RPO WD.6.K.1</t>
  </si>
  <si>
    <t xml:space="preserve">I kw. 2016 r. </t>
  </si>
  <si>
    <t>4/2016</t>
  </si>
  <si>
    <t>RPO WD.6.K.2</t>
  </si>
  <si>
    <t>Narzędzie 13</t>
  </si>
  <si>
    <t xml:space="preserve">onkologia - szpitale </t>
  </si>
  <si>
    <t xml:space="preserve">30 sierpnia 2016 </t>
  </si>
  <si>
    <t>46/2016</t>
  </si>
  <si>
    <t>VIII posiedzenie KS</t>
  </si>
  <si>
    <t>RPO WD.8.K.2</t>
  </si>
  <si>
    <t>Rozwój profilaktyki nowotworowej w kierunku wykrywania raka  
szyjki macicy i raka piersi w subregionie: wałbrzyskim i legnicko-głogowskim</t>
  </si>
  <si>
    <t>78/2016</t>
  </si>
  <si>
    <t>2.1.A Tworzenie lub rozwój (poprawa e-dojrzałości) e-usług publicznych (A2B, A2C):
a) zakładające rozwój elektronicznych usług publicznych w zakresie e-kultury;
b) zakładające rozwój elektronicznych usług publicznych w zakresie dostępu do informacji przestrzennej, np. GIS;
c) zakładające rozwój elektronicznych usług publicznych w zakresie bezpieczeństwa kryzysowego;
d) zakładające rozwój elektronicznych usług publicznych w zakresie e-zdrowia;
e) zakładające rozwój elektronicznych usług publicznych w zakresie e-administracji.
2.1.B Tworzenie lub rozwój elektronicznych usług wewnątrzadministracyjnych (A2A), niezbędnych dla funkcjonowania e-usług publicznych. Elementem przedsięwzięcia może być tworzenie lub rozwój e-usług publicznych (A2B, A2C):
a) urzędów administracji samorządowej
2.1.C Przedsięwzięcia dotyczące tworzenia i wykorzystania otwartych zasobów publicznych: 
a) Projekty z zakresu digitalizacji zasobów 
i treści publicznych, np. kulturowych, naukowych będących w posiadaniu instytucji szczebla regionalnego i lokalnego służące zapewnieniu powszechnego, otwartego dostępu w postaci cyfrowej do danych będących w posiadaniu instytucji szczebla regionalnego/ lokalnego.
b) Projekty służące zapewnieniu powszechnego otwartego dostępu w postaci cyfrowej do danych będących w posiadaniu instytucji szczebla regionalnego/ lokalnego.
c) Projekty dotyczące stworzenia lub wdrożenia nowych e-usług służących zwiększeniu uczestnictwa mieszkańców w procesach podejmowania decyzji w gminach, powiatach i regionie (open government), w tym także takie, które wykorzystują informacje sektora publicznego i/lub inne, istniejące e-usługi</t>
  </si>
  <si>
    <t>9/2017/XII</t>
  </si>
  <si>
    <t>XII posiedzenie KS</t>
  </si>
  <si>
    <t>RPO WD.2.K.4</t>
  </si>
  <si>
    <t>RPO WD 8.K.3</t>
  </si>
  <si>
    <t>Choroby układu ruchu związane z pracą - program prozdrowotny dla pracowników województwa dolnośląskiego</t>
  </si>
  <si>
    <t>II kwartał 2018</t>
  </si>
  <si>
    <t>68/2017/XV</t>
  </si>
  <si>
    <t>RPO WD 8.K.4</t>
  </si>
  <si>
    <t>Regionalny Program Zdrowotny badań profilaktycznych w kierunku rozpoznania boreliozy oraz edukacji zdrowotnej z zakresu chorób odkleszczowych na terenie województwa dolnośląskiego</t>
  </si>
  <si>
    <t>RPO WD 9.K.1</t>
  </si>
  <si>
    <t>DI na rzecz osób zaburzonych i psychicznie chorych</t>
  </si>
  <si>
    <t>RPO WD 9.K.2</t>
  </si>
  <si>
    <t>Wdrożenie modelu DDOM w woj. Dolnośląskim</t>
  </si>
  <si>
    <t>Tworzenie lub rozwój elektronicznych usług wewnątrzadministracyjnych (A2A), niezbędnych dla funkcjonowania e-usług publicznych. Elementem przedsięwzięcia może być tworzenie lub rozwój e-usług publicznych (A2B, A2C). Dofinansowaniem w tym zakresie objęte zostaną projekty: 
b) podmiotów leczniczych działających w publicznym systemie opieki zdrowotnej, ukierunkowane na rozwój elektronicznych systemów (przygotowanych do integracji z platformami centralnymi), w tym gromadzenie oraz udostępnianie danych medycznych, tworzenie i rozwijanie zasobów cyfrowych, a także rozwój procesu elektronicznej obsługi pacjenta.
Projekty polegające na dostosowaniu systemów informatycznych świadczeniodawców do wymiany z Systemem Informacji Medycznej będą weryfikowane pod kątem komplementarności oraz nie dublowania funkcjonalności przewidzianych w krajowych platformach (P1 i P2).</t>
  </si>
  <si>
    <t>Projekty realizowane w ramach ogłoszonego naboru muszą wpisywać się w realizację założeń: populacyjnego programu wczesnego wykrywania raka piersi, programu profilaktyki raka szyjki macicy, programu profilaktyki raka jelita grubego</t>
  </si>
  <si>
    <t>grudzień 2015 r.</t>
  </si>
  <si>
    <t>Wsparcie regionalnych podmiotów leczniczych udzielających świadczeń zdrowotnych na rzecz osób dorosłych, ukierunkowanych na specyficzne dla regionu grupy chorób, które są istotną przyczyną dezaktywizacji zawodowej (roboty budowlane, doposażenie) - Opieka koordynowana</t>
  </si>
  <si>
    <t>Narzędzie 26, Narzędzie 27</t>
  </si>
  <si>
    <t>Narzędzie 3_x000D_, Narzędzie 4</t>
  </si>
  <si>
    <t>IV kwartał 2018</t>
  </si>
  <si>
    <t>RPDS.02.01.01-IZ.00-02-044/15</t>
  </si>
  <si>
    <t>RPOWD.2.K.1, RPOWD.2.K.2</t>
  </si>
  <si>
    <t>http://rpo.dolnyslask.pl/ogloszenie-o-konkursie-w-ramach-dzialania-2-1-e-uslugi-publiczne-poddzialanie-2-1-1-e-uslugi-publiczne-konkursy-horyzontalne-e-uslugi-i-otwarte-zasoby-publiczne/</t>
  </si>
  <si>
    <t>N</t>
  </si>
  <si>
    <t>RPDS.02.01.01-IZ.00-02-045/15</t>
  </si>
  <si>
    <t>http://rpo.dolnyslask.pl/ogloszenie-o-konkursie-w-ramach-dzialania-2-1-e-uslugi-publiczne-poddzialanie-2-1-1-e-uslugi-publiczne-konkursy-horyzontalne-e-zdrowie/</t>
  </si>
  <si>
    <t>T</t>
  </si>
  <si>
    <t>RPDS.02.01.02-IZ.00-02-046/15</t>
  </si>
  <si>
    <t>http://rpo.dolnyslask.pl/ogloszenie-o-konkursie-w-ramach-dzialania-2-1-e-uslugi-publiczne-poddzialanie-2-1-2-e-uslugi-publiczne-zit-wrof/</t>
  </si>
  <si>
    <t>RPDS.02.01.03-IZ.00-02-047/15</t>
  </si>
  <si>
    <t>http://rpo.dolnyslask.pl/ogloszenie-o-konkursie-w-ramach-dzialania-2-1-e-uslugi-publiczne-poddzialanie-2-1-3-e-uslugi-publiczne-zit-aj/</t>
  </si>
  <si>
    <t>RPDS.02.01.04-IZ.00-02-048/15</t>
  </si>
  <si>
    <t>http://www.ipaw.walbrzych.eu/skorzystaj-z-programu/ogloszenia-i-wyniki-naborow-wnioskow/2-1-4-e-uslugi-publiczne-zit-aw/</t>
  </si>
  <si>
    <t>RPDS.02.01.01-IZ.00-02-219/17</t>
  </si>
  <si>
    <t>http://rpo.dolnyslask.pl/ogloszenie-o-konkursie-dla-poddzialania-2-1-1-e-uslugi-publiczne-konkursy-horyzontalne/</t>
  </si>
  <si>
    <t>bd</t>
  </si>
  <si>
    <t>RPDS.06.02.00-IZ.00-02-104/16</t>
  </si>
  <si>
    <t>http://rpo.dolnyslask.pl/ogloszenie-o-konkursie-w-ramach-dzialanie-6-2-inwestycje-w-infrastrukture-zdrowotna-konkursy-horyzontalne-poz-i-aos-opieka-koordynowana/</t>
  </si>
  <si>
    <t>RPDS.06.02.00-IZ.00-02-158/16</t>
  </si>
  <si>
    <t>http://rpo.dolnyslask.pl/ogloszenie-o-konkursie-w-ramach-dzialania-6-2-inwestycje-w-infrastrukture-zdrowotna-konkurs-horyzontalny/</t>
  </si>
  <si>
    <t>RPDS.08.07.00-IZ.00-02-039/15</t>
  </si>
  <si>
    <t>RPDS.08.07.00-IP.02-02-231/17</t>
  </si>
  <si>
    <t xml:space="preserve">RPDS.08.07.00-IP.02-02-319/18 </t>
  </si>
  <si>
    <t xml:space="preserve">http://rpo.wupdolnoslaski.praca.gov.pl/-/7972800-konkursu-nr-rpds-08-07-00-ip-02-02-319-18 </t>
  </si>
  <si>
    <t xml:space="preserve">RPDS.09.03-00-IP.02-02-305/18 </t>
  </si>
  <si>
    <t xml:space="preserve">http://rpo.wupdolnoslaski.praca.gov.pl/-/7205263-konkurs-nr-rpds-09-03-00-ip-02-02-305-18 </t>
  </si>
  <si>
    <t>RPO WD.9.K.2</t>
  </si>
  <si>
    <t>RPO WD.8.K.4</t>
  </si>
  <si>
    <t xml:space="preserve">https://www.funduszeeuropejskie.gov.pl/nabory/87-aktywne-i-zdrowe-starzenie-sie-1/ </t>
  </si>
  <si>
    <t xml:space="preserve">https://www.funduszeeuropejskie.gov.pl/nabory/87-aktywne-i-zdrowe-starzenie-sie/ </t>
  </si>
  <si>
    <t>RPO WD 9.K.3</t>
  </si>
  <si>
    <t>9iv</t>
  </si>
  <si>
    <t>*** RPDS.09.03.00 - Brak poddziałania ***</t>
  </si>
  <si>
    <t>RPDS.09.03.00</t>
  </si>
  <si>
    <t>Dostęp do wysokiej jakości usług zdrowotnych</t>
  </si>
  <si>
    <t>8vi</t>
  </si>
  <si>
    <t>*** RPDS.08.07.00 - Brak poddziałania ***</t>
  </si>
  <si>
    <t>RPDS.08.07.00</t>
  </si>
  <si>
    <t>Aktywne i zdrowe starzenie się</t>
  </si>
  <si>
    <t xml:space="preserve">9a </t>
  </si>
  <si>
    <t>*** RPDS.06.02.00 - Brak poddziałania ***</t>
  </si>
  <si>
    <t>RPDS.06.02.00</t>
  </si>
  <si>
    <t>Inwestycje w infrastrukturę zdrowotną</t>
  </si>
  <si>
    <t>2c</t>
  </si>
  <si>
    <t>E-usługi publiczne - ZIT AW</t>
  </si>
  <si>
    <t>RPDS.02.01.04</t>
  </si>
  <si>
    <t>E-usługi publiczne</t>
  </si>
  <si>
    <t>RPDS.02.01.00</t>
  </si>
  <si>
    <t>E-usługi publiczne - ZIT AJ</t>
  </si>
  <si>
    <t>RPDS.02.01.03</t>
  </si>
  <si>
    <t>E-usługi publiczne - ZIT WROF</t>
  </si>
  <si>
    <t>RPDS.02.01.02</t>
  </si>
  <si>
    <t>E-usługi publiczne - konkursy horyzontalne</t>
  </si>
  <si>
    <t>RPDS.02.01.01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</si>
  <si>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</si>
  <si>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</si>
  <si>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</si>
  <si>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</si>
  <si>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</si>
  <si>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</si>
  <si>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</si>
  <si>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</si>
  <si>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</si>
  <si>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</si>
  <si>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Miejsce na komentarz (m.in. w zakresie ewentualnych zmian alokacji przy okazji zmian w RPO itp.)</t>
  </si>
  <si>
    <t>Krajowe środki publiczne [euro]</t>
  </si>
  <si>
    <t>Wsparcie UE [euro]</t>
  </si>
  <si>
    <t>Tabela 1: Alokacja w ramach  Regionalnego Programu Operacyjnego Województwa Dolnośląskiego na lata 2014 - 2020 przeznaczona na obszar zdrowie</t>
  </si>
  <si>
    <t>14/2019/XX</t>
  </si>
  <si>
    <t>XX posiedzenie KS</t>
  </si>
  <si>
    <t>RPO WD 8.K.5</t>
  </si>
  <si>
    <t xml:space="preserve">Regionalny Program Zdrowotny Województwa Dolnośląskiego  w zakresie profilaktyki chorób odkleszczowych
</t>
  </si>
  <si>
    <t>I kwartał 2020</t>
  </si>
  <si>
    <t>53/2019/XIII</t>
  </si>
  <si>
    <t>XXIII posiedzenie KS</t>
  </si>
  <si>
    <t>RPO WD 8.K.6</t>
  </si>
  <si>
    <t>Regionalny Program Zdrowotny zapobiegania i wczesnego wykrywania cukrzycy typu 2 wśród mieszkańców Województwa Dolnośląskiego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</si>
  <si>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</si>
  <si>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</si>
  <si>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</si>
  <si>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</si>
  <si>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</si>
  <si>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Finansowanie ogółem [euro] 
Zgodnie z planami IP/IZ środki dedykowane wyłącznie obszarowi zdrowie 
- finansowanie ogółem [euro]</t>
  </si>
  <si>
    <t>081</t>
  </si>
  <si>
    <t>053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</si>
  <si>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</si>
  <si>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</si>
  <si>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</si>
  <si>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konkurs został powtórzony na taką samą kwotę.</t>
  </si>
  <si>
    <t xml:space="preserve">RPDS.08.07.00-IP.02-02-335/18 </t>
  </si>
  <si>
    <t>https://rpo-wupdolnoslaski.praca.gov.pl/-/8451220-konkurs-nr-rpds-08-07-00-ip-02-02-335-18</t>
  </si>
  <si>
    <t xml:space="preserve">RPDS.09.03.00-IP.02-02-374/19 </t>
  </si>
  <si>
    <t>https://rpo-wupdolnoslaski.praca.gov.pl/-/10832540-konkurs-nr-rpds-09-03-00-ip-02-02-374-19</t>
  </si>
  <si>
    <t>IV kwartał 2020</t>
  </si>
  <si>
    <t>RPO WD 6.P.1</t>
  </si>
  <si>
    <t>P</t>
  </si>
  <si>
    <t>Narzędzie 16</t>
  </si>
  <si>
    <t xml:space="preserve">Dolnośląski Ośrodek Medycyny Innowacyjnej - etap I </t>
  </si>
  <si>
    <t>29/2020/O</t>
  </si>
  <si>
    <t>tryb obiegowy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</si>
  <si>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</si>
  <si>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</si>
  <si>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</si>
  <si>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</si>
  <si>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</si>
  <si>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</si>
  <si>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</si>
  <si>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</si>
  <si>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</si>
  <si>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</si>
  <si>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</si>
  <si>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</si>
  <si>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</si>
  <si>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</si>
  <si>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</si>
  <si>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</si>
  <si>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</si>
  <si>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</si>
  <si>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</si>
  <si>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</si>
  <si>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</si>
  <si>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</si>
  <si>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</si>
  <si>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</si>
  <si>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</si>
  <si>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</si>
  <si>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</si>
  <si>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 xml:space="preserve">Dolnośląskie </t>
  </si>
  <si>
    <t>projekt pozakonkursowy</t>
  </si>
  <si>
    <t>Nie</t>
  </si>
  <si>
    <t>Dolnośląski Ośrodek Polityki Społecznej</t>
  </si>
  <si>
    <t xml:space="preserve">Wrocław </t>
  </si>
  <si>
    <t>Przeciwdziałanie wykluczeniu społecznemu spowodowanemu przez COVID-19</t>
  </si>
  <si>
    <t xml:space="preserve">zakup sprzętu i aparatury medycznej oraz zakup środków ochronnych/ dezynfekujących </t>
  </si>
  <si>
    <t>Tak</t>
  </si>
  <si>
    <t xml:space="preserve">Tak </t>
  </si>
  <si>
    <t>Powiat bolesławiecki</t>
  </si>
  <si>
    <t>Gmina Nowogrodziec</t>
  </si>
  <si>
    <t>Powiat dzierżoniowski</t>
  </si>
  <si>
    <t>Powiat głogowski</t>
  </si>
  <si>
    <t>Powiat górowski</t>
  </si>
  <si>
    <t>Powiat jaworski</t>
  </si>
  <si>
    <t>Powiat jeleniogórski</t>
  </si>
  <si>
    <t>Powiat kamiennogórski</t>
  </si>
  <si>
    <t>Powiat kłodzki</t>
  </si>
  <si>
    <t>Powiat legnicki</t>
  </si>
  <si>
    <t>Powiat lubański</t>
  </si>
  <si>
    <t>Powiat lubiński</t>
  </si>
  <si>
    <t>Powiat lwówecki</t>
  </si>
  <si>
    <t>Powiat milicki</t>
  </si>
  <si>
    <t>Powiat oleśnicki</t>
  </si>
  <si>
    <t>Powiat oławski</t>
  </si>
  <si>
    <t>Powiat strzeliński</t>
  </si>
  <si>
    <t>Powiat świdnicki</t>
  </si>
  <si>
    <t>Powiat trzebnicki</t>
  </si>
  <si>
    <t>Powiat wołowski</t>
  </si>
  <si>
    <t>Powiat ząbkowicki+ aneks DPS</t>
  </si>
  <si>
    <t>Powiat zgorzelecki</t>
  </si>
  <si>
    <t>Gmina Bogatynia</t>
  </si>
  <si>
    <t>Powiat złotoryjski</t>
  </si>
  <si>
    <t>Miasto Wrocław</t>
  </si>
  <si>
    <t>Wrocław</t>
  </si>
  <si>
    <t>Miasto Jelenia Góra</t>
  </si>
  <si>
    <t>Jelenia Góa</t>
  </si>
  <si>
    <t>Miasto Legnica</t>
  </si>
  <si>
    <t>Legnica</t>
  </si>
  <si>
    <t>Miasto Włabrzych</t>
  </si>
  <si>
    <t>Wałbrzych</t>
  </si>
  <si>
    <t>Gmina Bystrzyca Kłodzka</t>
  </si>
  <si>
    <t>Bystrzyca Kłodzka</t>
  </si>
  <si>
    <t>Jaworskie Centrum Medyczne Sp. z o.o. w Jaworze</t>
  </si>
  <si>
    <t>Jawor</t>
  </si>
  <si>
    <t>Przeciwdziałanie wykluczeniu społecznemu spowodowanemu przez COVID-19 - 2</t>
  </si>
  <si>
    <t>Celem projektu jest niwelowanie skutków choroby zakaźnej COVID-19 wywołanej wirusem SARS-CoV-2 w instytucjach opieki całodobowej oraz podmiotach leczniczych. Partnerem w projekcie może być podmiot leczniczy.</t>
  </si>
  <si>
    <t>Powiatowe Centrum Zdrowia w Kowarach</t>
  </si>
  <si>
    <t>Kowary</t>
  </si>
  <si>
    <t>Regionalne Centrum Zdrowia Lubin</t>
  </si>
  <si>
    <t>Lubin</t>
  </si>
  <si>
    <t>Szpital Mikulicz Świebodzice</t>
  </si>
  <si>
    <t>Świebodzice</t>
  </si>
  <si>
    <t>Izerskie Centrum Pulmonologii i Chemioterapii</t>
  </si>
  <si>
    <t>Szklarska Poręba</t>
  </si>
  <si>
    <t>Miedziowe Centrum Zdrowia</t>
  </si>
  <si>
    <t>Centrum Medyczne Karpacz</t>
  </si>
  <si>
    <t>Karpacz</t>
  </si>
  <si>
    <t>EMC spółka Pilczyce – SOR Ząbkowice Śląskie</t>
  </si>
  <si>
    <t>Ząbkowice Śląskie</t>
  </si>
  <si>
    <r>
      <t xml:space="preserve">Celem projektu jest niwelowanie skutków choroby zakaźnej COVID-19 wywołanej wirusem SARS-CoV-2 w instytucjach opieki całodobowej oraz podmiotach leczniczych. Partnerem w projekcie może być podmiot leczniczy.
</t>
    </r>
    <r>
      <rPr>
        <b/>
        <sz val="10"/>
        <rFont val="Calibri"/>
        <family val="2"/>
        <charset val="238"/>
      </rPr>
      <t xml:space="preserve">Planowany podział alokacji (do ostatecznego potwierdzenia przez IZ)
</t>
    </r>
    <r>
      <rPr>
        <sz val="10"/>
        <rFont val="Calibri"/>
        <family val="2"/>
        <charset val="238"/>
      </rPr>
      <t xml:space="preserve">dla powiatu bolesławieckiego – 49 601,00 (na rzecz DPS)
dla powiatu dzierżoniowskiego – 478 739,00 zł (w tym: na rzecz DPS: 79 488,00 zł, na rzecz szpitala: 399 251,00 zł);
dla powiatu głogowskiego – 677 278,00 zł (w tym na rzecz DPS: 94 114,00 zł, na rzecz szpitala: 583 164,00 zł);
dla powiatu górowskiego – 47 057,00 zł (na rzecz DPS);
dla powiatu jaworskiego – 117 642,00 zł (na rzecz DPS);
dla powiatu jeleniogórskiego – 236 556,00 zł (na rzecz DPS);
dla powiatu kamiennogórskiego – 496 505,00 zł (w tym na rzecz DPS: 88 391,00 zł, na rzecz szpitala: 408 114,00 zł);
dla powiatu kłodzkiego – 1 287 428,00 zł (w tym na rzecz DPS: 418 424,00 zł, na rzecz szpitala: 869 004,00 zł);
dla powiatu legnickiego- 333 850,00 zł (na rzecz DPS);
dla powiatu lubańskiego – 538 848,00 zł (na rzecz szpitala);
dla powiatu lubińskiego – 22 257,00 zł (na rzecz DPS);
dla powiatu lwóweckiego – 450 032,00 zł (w tym na rzecz DPS: 101 745,00 zł, na rzecz szpitala: 348 287,00 zł);
dla powiatu milickiego – 997 346,00 zł (w tym na rzecz DPS: 174 874,00 zł, na rzecz szpitala: 822 472,00 zł);
dla powiatu oleśnickiego - 823 993,00 zł (w tym na rzecz DPS: 200 945,00 zł, na rzecz szpitala: 623 048,00 zł);
dla powiatu oławskiego - 653 114,00 zł (w tym na rzecz DPS: 69 950,00 zł, na rzecz szpitala: 583 164,00 zł);
dla powiatu strzelińskiego- 406 652,00 zł (w tym na rzecz DPS: 27 344,00 zł, na rzecz szpitala: 379 308,00 zł);
dla powiatu świdnickiego- 1 061 795,00 zł (w tym na rzecz DPS: 146 258,00 zł, na rzecz szpitala: 915 537,00 zł);
dla powiatu trzebnickiego- 839 656,00 zł (w tym na rzecz DPS: 163 427,00 zł, na rzecz szpitala: 676 229,00 zł);
dla powiatu wołowskiego – 312 834,00 zł (na rzecz szpitala);
dla powiatu wrocławskiego – 44 513,00 zł (na rzecz DPS);
dla powiatu ząbkowickiego – 277 254,00 zł (na rzecz DPS);
dla powiatu zgorzeleckiego 2 050 553,00 zł -(w tym na rzecz DPS: 168 515,00 zł, na rzecz szpitala: 1 882 038,00 zł);
dla powiatu złotoryjskiego – 350 503,00 zł (na rzecz szpitala);
dla Miasta Wrocław – 856 563,00 zł (na rzecz DPS);
dla miasta Jelenia Góra – 55 960,00 (na rzecz DPS);
dla miasta Legnica – 63 590,00 zł (na rzecz DPS);
dla miasta Wałbrzych – 61 683,00 zł (na rzecz DPS);
dla Gminy Bystrzyca Kłodzka - 317 266,00 zł (na rzecz szpitala)
</t>
    </r>
  </si>
  <si>
    <t xml:space="preserve">Tabela 5. Wykaz działań na rzecz COVID-19 na podstawie informacji przekazanych do SKS </t>
  </si>
  <si>
    <t>Zakres</t>
  </si>
  <si>
    <t xml:space="preserve">Liczba utworzonych DDOM </t>
  </si>
  <si>
    <t xml:space="preserve">Tabela 6: Wybrane efekty działań </t>
  </si>
  <si>
    <t>Tabela 7: Ewaluacje w ochronie zdrowia</t>
  </si>
  <si>
    <t>Jeżeli tak proszę o krótką informację o wynikach ewaluacji</t>
  </si>
  <si>
    <t>Liczba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</si>
  <si>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</si>
  <si>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</si>
  <si>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</si>
  <si>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</si>
  <si>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Czy w 2020 r. realizowali Państwo ewaluację z zakresu ochrony zdrowia (w całości lub częściowo poświęconej wsparciu ze środków UE ochrony zdrowia)?</t>
  </si>
  <si>
    <t>Powiat wrocławski</t>
  </si>
  <si>
    <t>Powiat  sredzki</t>
  </si>
  <si>
    <t>tak</t>
  </si>
  <si>
    <t>TAK</t>
  </si>
  <si>
    <t>DOPS nie posiada wiedzy ile respiratorów zakupą powiaty będące w tralcie realizacji</t>
  </si>
  <si>
    <t>Poprawa dostępności i podniesienie jakości świadczeń zdrowotnych na rzecz ograniczenia zachorowalności mieszkańców regionu w związku z pojawieniem się COVID-19</t>
  </si>
  <si>
    <t>Województwo Dolnośląskie</t>
  </si>
  <si>
    <t>nd</t>
  </si>
  <si>
    <t>https://www.funduszeeuropejskie.gov.pl/nabory/62-inwestycje-w-infrastrukture-zdrowotna-2/</t>
  </si>
  <si>
    <t>RPDS.06.02.00-02-0001/20</t>
  </si>
  <si>
    <t>Wkład UE [PLN]</t>
  </si>
  <si>
    <t>Wydatki kwalifikowalne [PLN]</t>
  </si>
  <si>
    <t>Wydatki ogółem [PLN]</t>
  </si>
  <si>
    <t>Data zawarcia umowy o dofinansowanie</t>
  </si>
  <si>
    <t>Data złożenia wniosku o dofinansowanie</t>
  </si>
  <si>
    <t>Tytuł projektu</t>
  </si>
  <si>
    <t xml:space="preserve">Nazwa Beneficjenta </t>
  </si>
  <si>
    <t>Link do naboru - na stronie www.funduszeeuropejskie.gov.pl - [jeśli dotyczy]</t>
  </si>
  <si>
    <t>Numer projektu z 
SL 2014</t>
  </si>
  <si>
    <t>Tabela 4. Wykaz projektów pozakonkursowych realizowanych w ramach RPO dotyczących obszaru zdrowia.</t>
  </si>
  <si>
    <t>I kwartał 2021</t>
  </si>
  <si>
    <t>9a</t>
  </si>
  <si>
    <t>Nie dotyczy</t>
  </si>
  <si>
    <t xml:space="preserve">Województwo Dolnośląskie/
Urząd Marszałkowski Województwa Dolnośląskiego/ Departament
Zdrowia
</t>
  </si>
  <si>
    <t xml:space="preserve">zakup i wyposażenie karetek pogotowia ratunkowego i ambulansów, zakup niezbędnej aparatury medycznej, laboratoryjnej i diagnostycznej, zakup odczynników oraz materiałów medycznych (w tym testów w kierunku COVID-19), zakup środków ochrony indywidualnej, zakup urządzeń do dezynfekcji, zakup środków do dezynfekcji, zakup środków farmaceutycznych, działania informacyjno- promocyjne
</t>
  </si>
  <si>
    <t xml:space="preserve"> Projekt pozakonkursowy w ramach Działania 6.2 Inwestycje w infrastrukturę zdrowotną Regionalnego Programu Operacyjnego Województwa Dolnośląskiego 2014-2020 – Schemat 6.2 C Poprawa sytuacji epidemiologicznej w związku z koronawirusem.
Projekt wybrany do dofinansowania w dniu 23-04-2020 r. (Uchwała ZWD  nr 3050/VI/20) 
Umowa o dofinanowanie podpsiana w dniu 06-05-2020 r. </t>
  </si>
  <si>
    <t>Dolnośląskie Centrum Chorób Płuc we Wrocławiu</t>
  </si>
  <si>
    <t xml:space="preserve">Zakup aparatury medycznej diagnostycznej i laboratoryjnej, karetki pogotowia ratunkowego, środków i urządzeń do dezynfekcji, środków ochrony osobistej, oddczyników i materiałów medycznych </t>
  </si>
  <si>
    <t>Wojewódzki Szpital Specjalistyczny w Legnicy</t>
  </si>
  <si>
    <t xml:space="preserve">Zakup aparatury medycznej diagnostycznej i laboratoryjnej, odczynników i materiałów medycznych, urządzeń do dezynfekcji, środków ochrony osobistej, roboty budowlane </t>
  </si>
  <si>
    <t>Wojewódzki Szpital Specjalistyczny im. J. Gromkowskiego we Wrocławiu</t>
  </si>
  <si>
    <t xml:space="preserve">Zakup aparatury medycznej diagnostycznej i laboratoryjnej, odczynników i materiałów medycznych, środki i urządzeń do dezynfekcji, środków ochrony osobistej, roboty budowlane </t>
  </si>
  <si>
    <t>Wojewódzki Szpital Specjalistyczny we Wrocławiu</t>
  </si>
  <si>
    <t>Zakup aparatury medycznej diagnostycznej i laboratoryjnej, odczynników i materiałów medycznych, środków farmaceutycznych, środków ochrony osobistej</t>
  </si>
  <si>
    <t>Specjalistyczny Szpital im. Dra Alfreda Sokołowskiego w Wałbrzychu</t>
  </si>
  <si>
    <t xml:space="preserve">Wałbrzych </t>
  </si>
  <si>
    <t xml:space="preserve">Zakup aparatury medycznej diagnostycznej i laboratoryjnej, urządzeń do dezynfekcji, środków ochrony osobistej </t>
  </si>
  <si>
    <t>Zespół Opieki Zdrowotnej w Bolesławcu</t>
  </si>
  <si>
    <t>Bolesławiec</t>
  </si>
  <si>
    <t xml:space="preserve">Zakup aparatury medycznej diagnostycznej i laboratoryjnej, środków ochrony osobistej, środków i urządzenia do dezynfekcji </t>
  </si>
  <si>
    <t>Pogotowie Ratunkowe w Legnicy</t>
  </si>
  <si>
    <t xml:space="preserve">Zakup aparatury medycznej diagnostycznej i laboratoryjnej, karetki pogotowia ratunkowego, środków i urządzeń do dezynfekcji, środków ochrony osobistej </t>
  </si>
  <si>
    <t>Pogotowie Ratunkowe we Wrocławiu</t>
  </si>
  <si>
    <t xml:space="preserve">Zakup aparatury medycznej diagnostycznej i laboratoryjnej, karetki pogotowia ratunkowego, środków i urządzeń do dezynfekcji, środków ochrony osobistej , oddczyniki i materiały medyczne </t>
  </si>
  <si>
    <t>Pogotowie Ratunkowe w Wałbrzychu</t>
  </si>
  <si>
    <t xml:space="preserve">Zakup aparatury medycznej diagnostycznej i laboratoryjnej, środków i urządzeń do dezynfekcji, środków ochrony osobistej, karetki pogotowia </t>
  </si>
  <si>
    <t xml:space="preserve">Dolnośląski Szpital Specjalistyczny im. T.Marciniaka - Centrum Medycyny Ratunkowej we Wrocławiu </t>
  </si>
  <si>
    <t>Zakup aparatury medycznej diagnostycznej i laboratoryjnej, środków i urządzeń do dezynfekcji, środków ochrony osobistej</t>
  </si>
  <si>
    <t xml:space="preserve">Dolnośląskie Centrum Rehabilitacji Sp. z o.o </t>
  </si>
  <si>
    <t xml:space="preserve">Dolnośląskie Centrum Onkologii </t>
  </si>
  <si>
    <t xml:space="preserve">Zakup aparatury medycznej diagnostycznej i laboratoryjnej, środków i urządzeń do dezynfekcji, środków ochrony osobistej, odzczyników i materiałów medycznych </t>
  </si>
  <si>
    <t xml:space="preserve">Sanatoria Dolnośląskie Sp. z o.o </t>
  </si>
  <si>
    <t xml:space="preserve">Sokołowsko </t>
  </si>
  <si>
    <t xml:space="preserve">Specjalistyczny Szpital Ginekologiczno- Położniczy im. E. Biernackiego w Wałbrzychu </t>
  </si>
  <si>
    <t xml:space="preserve">Zakup aparatury medycznej diagnostycznej i laboratoryjnej, środków i urządzeń do dezynfekcji, środków ochrony osobistej , odczyników i materiałów medycznych </t>
  </si>
  <si>
    <t xml:space="preserve">Dolnośląskie Centrum Zdrowia Psychicznego Sp. z o.o </t>
  </si>
  <si>
    <t xml:space="preserve">Szpital Specjalistyczny im. A. Falkiewicza we Wrocławiu </t>
  </si>
  <si>
    <t xml:space="preserve">Wojewódzki Szpital dla Nerwowo i Psychicznie Chorych w Bolesławcu </t>
  </si>
  <si>
    <t xml:space="preserve">Zakup aparatury medycznej diagnostycznej i laboratoryjnej, środków i urządzeń do dezynfekcji, środków ochrony osobistej </t>
  </si>
  <si>
    <t xml:space="preserve">Wojewódzki Szpital Specjalistyczny w Złotoryi </t>
  </si>
  <si>
    <t>Złotoryja</t>
  </si>
  <si>
    <t>Zakup środków i urządzeń do dezynfekcji, środków ochrony osobistej</t>
  </si>
  <si>
    <t xml:space="preserve">Wojewódzkie Centrum Szpitalne Kotliny Jeleniogórskiej </t>
  </si>
  <si>
    <t xml:space="preserve">Jelenia Góra </t>
  </si>
  <si>
    <t xml:space="preserve">Zakup aparatury medycznej diagnostycznej i laboratoryjnej, urządzeń do dezynfekcji, środków ochrony osobistej, roboty budowlane </t>
  </si>
  <si>
    <t xml:space="preserve">Dolnośląskie Centrum Transplantacji Komórkowych z Krajowym Bankiem Dawców Szpiku </t>
  </si>
  <si>
    <t xml:space="preserve">Zakup aparatury medycznej diagnostycznej i laboratoryjnej, środków i urządzeń do dezynfekcji, środków ochrony osobistej, odczyników i materiałów medycznych </t>
  </si>
  <si>
    <t xml:space="preserve">Uniwersytecki Szpital Kliniczny im. Jana Mikulicza - Radackiego we Wrocławiu </t>
  </si>
  <si>
    <t xml:space="preserve">Zakup aparatury medycznej diagnostycznej i laboratoryjnej, środków ochrony osobistej </t>
  </si>
  <si>
    <t xml:space="preserve">Wojskowy Szpital Kliniczny z Polikliniką SP ZOZ we Wrocławiu </t>
  </si>
  <si>
    <t xml:space="preserve">Zakup aparatury medycznej diagnostycznej i laboratoryjnej,  środków i urządzeń do dezynfekcji, środków ochrony osobistej , </t>
  </si>
  <si>
    <t>Wojewódzki Szpital dla Nerwowo i Psychicznie Chorych w Lubiążu</t>
  </si>
  <si>
    <t xml:space="preserve">Wołów </t>
  </si>
  <si>
    <t>Pogotowie Ratunkowe w Jeleniej Górze</t>
  </si>
  <si>
    <t>Dolnośląskie</t>
  </si>
  <si>
    <t>projekt w  trybie nadzwyczajnym</t>
  </si>
  <si>
    <r>
      <t> </t>
    </r>
    <r>
      <rPr>
        <sz val="9"/>
        <rFont val="Calibri"/>
        <family val="2"/>
        <charset val="238"/>
      </rPr>
      <t>Nie dotyczy</t>
    </r>
  </si>
  <si>
    <r>
      <t> </t>
    </r>
    <r>
      <rPr>
        <sz val="9"/>
        <rFont val="Calibri"/>
        <family val="2"/>
        <charset val="238"/>
      </rPr>
      <t xml:space="preserve">Nie dotyczy </t>
    </r>
  </si>
  <si>
    <t>Zespól Opieki Zdrowotnej w Bolesławcu</t>
  </si>
  <si>
    <t>„Poprawa dostępności i podniesienie jakości leczenia zakażonych wirusem SARS-CoV-2 poprzez zakup modułowego oddziału zakaźnego wraz z niezbędnym wyposażeniem dla ZOZ w Bolesławcu"</t>
  </si>
  <si>
    <r>
      <t>8 213 239,20</t>
    </r>
    <r>
      <rPr>
        <sz val="9"/>
        <rFont val="Calibri"/>
        <family val="2"/>
        <charset val="238"/>
      </rPr>
      <t> </t>
    </r>
  </si>
  <si>
    <t xml:space="preserve"> usługi remontowo-budowlane niezbędne do realizacji projektu - modułowy szpital kontenerowy </t>
  </si>
  <si>
    <r>
      <t> </t>
    </r>
    <r>
      <rPr>
        <sz val="9"/>
        <rFont val="Calibri"/>
        <family val="2"/>
        <charset val="238"/>
      </rPr>
      <t>0</t>
    </r>
  </si>
  <si>
    <t xml:space="preserve">Ogłoszenie o naborze w trybie nadzwyczajnym nr RPDS.06.02.00-IZ.00-02-412/20 dla Działania 6.2 Inwestycje w infrastrukturę zdrowotną.
Projekt wybrany do dofinansowania w dniu 23-11-2020 r. (Uchwała ZWD  nr 3050/VI/20) 
Umowa o dofinanowanie podpsiana w dniu 02-12-2020 r. 
</t>
  </si>
  <si>
    <t>NIE</t>
  </si>
  <si>
    <t xml:space="preserve">NIE DOTYCZY </t>
  </si>
  <si>
    <t>Wartość umów dla projektów infrastrukturalnych, w ramach których skierowano wsparcie do opieki szpitalnej</t>
  </si>
  <si>
    <t>Liczba projektów infrastrukturalnych (umów), w ramach których skierowano wsparcie do opieki szpitalnej</t>
  </si>
  <si>
    <t xml:space="preserve">zmiana na I kw. 2021 r. z IV kw. 2020 r. </t>
  </si>
  <si>
    <r>
      <t xml:space="preserve">Projekty, w których beneficjentem był/ jest </t>
    </r>
    <r>
      <rPr>
        <b/>
        <strike/>
        <sz val="9"/>
        <rFont val="Arial"/>
        <family val="2"/>
        <charset val="238"/>
      </rPr>
      <t>Wsparcie</t>
    </r>
    <r>
      <rPr>
        <b/>
        <sz val="9"/>
        <rFont val="Arial"/>
        <family val="2"/>
        <charset val="238"/>
      </rPr>
      <t xml:space="preserve"> tylko dla POZ / AOS / szpital *</t>
    </r>
  </si>
  <si>
    <t>Projekty kompleksowe (wsparcie POZ / AOS / szpitala jest elementem szerszego projektu)**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</si>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</sst>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%"/>
    <numFmt numFmtId="167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color theme="0" tint="-0.499984740745262"/>
      <name val="Arial"/>
      <family val="2"/>
      <charset val="238"/>
    </font>
    <font>
      <b/>
      <strike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5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5" fillId="0" borderId="0" xfId="0" applyFont="1"/>
    <xf numFmtId="4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/>
    </xf>
    <xf numFmtId="0" fontId="13" fillId="0" borderId="0" xfId="0" applyFont="1"/>
    <xf numFmtId="164" fontId="4" fillId="0" borderId="0" xfId="1" applyFont="1"/>
    <xf numFmtId="0" fontId="4" fillId="0" borderId="0" xfId="0" applyFont="1"/>
    <xf numFmtId="0" fontId="14" fillId="0" borderId="0" xfId="0" applyFont="1" applyAlignment="1"/>
    <xf numFmtId="0" fontId="4" fillId="0" borderId="0" xfId="0" applyFont="1" applyAlignment="1">
      <alignment wrapText="1"/>
    </xf>
    <xf numFmtId="0" fontId="14" fillId="2" borderId="19" xfId="0" applyFont="1" applyFill="1" applyBorder="1" applyAlignment="1">
      <alignment horizontal="left" vertical="top" wrapText="1"/>
    </xf>
    <xf numFmtId="0" fontId="14" fillId="2" borderId="20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/>
    <xf numFmtId="0" fontId="4" fillId="0" borderId="1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left" vertical="top" wrapText="1"/>
    </xf>
    <xf numFmtId="2" fontId="4" fillId="0" borderId="0" xfId="0" applyNumberFormat="1" applyFont="1"/>
    <xf numFmtId="0" fontId="14" fillId="0" borderId="0" xfId="0" applyFont="1"/>
    <xf numFmtId="2" fontId="14" fillId="2" borderId="21" xfId="0" applyNumberFormat="1" applyFont="1" applyFill="1" applyBorder="1" applyAlignment="1">
      <alignment horizontal="left" vertical="top" wrapText="1"/>
    </xf>
    <xf numFmtId="0" fontId="6" fillId="0" borderId="1" xfId="2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22" xfId="0" applyFont="1" applyBorder="1" applyAlignment="1">
      <alignment horizontal="center" vertical="center" wrapText="1"/>
    </xf>
    <xf numFmtId="165" fontId="4" fillId="0" borderId="23" xfId="1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3" xfId="0" applyFont="1" applyBorder="1"/>
    <xf numFmtId="4" fontId="4" fillId="0" borderId="23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/>
    <xf numFmtId="4" fontId="4" fillId="0" borderId="16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166" fontId="0" fillId="0" borderId="0" xfId="3" applyNumberFormat="1" applyFont="1"/>
    <xf numFmtId="0" fontId="4" fillId="0" borderId="24" xfId="0" applyFont="1" applyFill="1" applyBorder="1" applyAlignment="1">
      <alignment horizontal="center" vertical="center"/>
    </xf>
    <xf numFmtId="0" fontId="15" fillId="0" borderId="24" xfId="2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6" fillId="0" borderId="0" xfId="0" applyFont="1"/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8" fillId="0" borderId="27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4" fontId="18" fillId="0" borderId="29" xfId="4" applyNumberFormat="1" applyFont="1" applyFill="1" applyBorder="1" applyAlignment="1" applyProtection="1">
      <alignment horizontal="right" vertical="center" wrapText="1"/>
    </xf>
    <xf numFmtId="43" fontId="18" fillId="0" borderId="29" xfId="4" applyFont="1" applyFill="1" applyBorder="1" applyAlignment="1" applyProtection="1">
      <alignment horizontal="right" vertical="center"/>
    </xf>
    <xf numFmtId="4" fontId="19" fillId="0" borderId="29" xfId="4" applyNumberFormat="1" applyFont="1" applyFill="1" applyBorder="1" applyAlignment="1" applyProtection="1">
      <alignment horizontal="right" vertical="center" wrapText="1"/>
    </xf>
    <xf numFmtId="43" fontId="19" fillId="0" borderId="29" xfId="4" applyFont="1" applyFill="1" applyBorder="1" applyAlignment="1" applyProtection="1">
      <alignment horizontal="righ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/>
    </xf>
    <xf numFmtId="0" fontId="19" fillId="0" borderId="27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/>
    </xf>
    <xf numFmtId="0" fontId="17" fillId="3" borderId="2" xfId="0" applyFont="1" applyFill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1" fillId="4" borderId="23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0" borderId="0" xfId="0" applyFont="1"/>
    <xf numFmtId="0" fontId="17" fillId="0" borderId="0" xfId="0" applyFont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left" vertical="center"/>
    </xf>
    <xf numFmtId="164" fontId="17" fillId="0" borderId="0" xfId="0" applyNumberFormat="1" applyFont="1" applyAlignment="1">
      <alignment horizontal="center" vertical="center" wrapText="1"/>
    </xf>
    <xf numFmtId="0" fontId="19" fillId="0" borderId="3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3" fillId="0" borderId="12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4" fontId="0" fillId="0" borderId="2" xfId="0" applyNumberFormat="1" applyBorder="1"/>
    <xf numFmtId="167" fontId="0" fillId="0" borderId="1" xfId="0" applyNumberFormat="1" applyBorder="1"/>
    <xf numFmtId="167" fontId="0" fillId="0" borderId="2" xfId="0" applyNumberFormat="1" applyBorder="1"/>
    <xf numFmtId="0" fontId="17" fillId="0" borderId="2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2" fillId="0" borderId="1" xfId="2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6" fillId="2" borderId="21" xfId="0" applyFont="1" applyFill="1" applyBorder="1" applyAlignment="1">
      <alignment horizontal="left" vertical="top" wrapText="1"/>
    </xf>
    <xf numFmtId="0" fontId="16" fillId="2" borderId="20" xfId="0" applyFont="1" applyFill="1" applyBorder="1" applyAlignment="1">
      <alignment horizontal="left" vertical="top" wrapText="1"/>
    </xf>
    <xf numFmtId="0" fontId="16" fillId="2" borderId="19" xfId="0" applyFont="1" applyFill="1" applyBorder="1" applyAlignment="1">
      <alignment horizontal="left" vertical="top" wrapText="1"/>
    </xf>
    <xf numFmtId="0" fontId="3" fillId="0" borderId="0" xfId="0" applyFont="1"/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vertical="center"/>
    </xf>
    <xf numFmtId="4" fontId="17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quotePrefix="1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" fontId="4" fillId="0" borderId="2" xfId="0" applyNumberFormat="1" applyFont="1" applyFill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6" xfId="0" applyFont="1" applyFill="1" applyBorder="1" applyAlignment="1">
      <alignment wrapText="1"/>
    </xf>
    <xf numFmtId="0" fontId="3" fillId="0" borderId="16" xfId="0" applyFont="1" applyFill="1" applyBorder="1" applyAlignment="1">
      <alignment horizontal="left" wrapText="1"/>
    </xf>
    <xf numFmtId="4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164" fontId="0" fillId="0" borderId="0" xfId="1" applyFont="1" applyAlignment="1">
      <alignment wrapText="1"/>
    </xf>
    <xf numFmtId="0" fontId="26" fillId="0" borderId="0" xfId="0" applyFont="1" applyBorder="1"/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4" fontId="26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top" wrapText="1"/>
    </xf>
    <xf numFmtId="4" fontId="26" fillId="0" borderId="1" xfId="0" applyNumberFormat="1" applyFont="1" applyFill="1" applyBorder="1" applyAlignment="1">
      <alignment horizontal="center" vertical="center"/>
    </xf>
    <xf numFmtId="10" fontId="4" fillId="0" borderId="13" xfId="3" applyNumberFormat="1" applyFont="1" applyFill="1" applyBorder="1" applyAlignment="1">
      <alignment wrapText="1"/>
    </xf>
    <xf numFmtId="10" fontId="4" fillId="0" borderId="18" xfId="3" applyNumberFormat="1" applyFont="1" applyFill="1" applyBorder="1" applyAlignment="1">
      <alignment wrapText="1"/>
    </xf>
    <xf numFmtId="4" fontId="4" fillId="0" borderId="0" xfId="0" applyNumberFormat="1" applyFont="1" applyFill="1"/>
    <xf numFmtId="0" fontId="4" fillId="0" borderId="15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4" fontId="4" fillId="0" borderId="16" xfId="1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right" vertical="top" wrapText="1"/>
    </xf>
    <xf numFmtId="0" fontId="4" fillId="0" borderId="18" xfId="0" applyFont="1" applyFill="1" applyBorder="1" applyAlignment="1">
      <alignment horizontal="left" vertical="top" wrapText="1"/>
    </xf>
    <xf numFmtId="4" fontId="21" fillId="7" borderId="1" xfId="0" applyNumberFormat="1" applyFont="1" applyFill="1" applyBorder="1" applyAlignment="1">
      <alignment horizontal="right" vertical="center"/>
    </xf>
    <xf numFmtId="43" fontId="18" fillId="7" borderId="27" xfId="4" applyFont="1" applyFill="1" applyBorder="1" applyAlignment="1" applyProtection="1">
      <alignment horizontal="right" vertical="center"/>
    </xf>
    <xf numFmtId="4" fontId="18" fillId="7" borderId="27" xfId="4" applyNumberFormat="1" applyFont="1" applyFill="1" applyBorder="1" applyAlignment="1" applyProtection="1">
      <alignment horizontal="right" vertical="center"/>
    </xf>
    <xf numFmtId="0" fontId="17" fillId="7" borderId="1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left" vertical="center"/>
    </xf>
    <xf numFmtId="3" fontId="4" fillId="0" borderId="18" xfId="0" applyNumberFormat="1" applyFont="1" applyBorder="1"/>
    <xf numFmtId="4" fontId="4" fillId="0" borderId="1" xfId="0" applyNumberFormat="1" applyFont="1" applyBorder="1"/>
    <xf numFmtId="4" fontId="4" fillId="0" borderId="13" xfId="0" applyNumberFormat="1" applyFont="1" applyBorder="1"/>
    <xf numFmtId="4" fontId="4" fillId="0" borderId="16" xfId="0" applyNumberFormat="1" applyFont="1" applyBorder="1"/>
    <xf numFmtId="4" fontId="4" fillId="0" borderId="18" xfId="0" applyNumberFormat="1" applyFont="1" applyBorder="1"/>
    <xf numFmtId="3" fontId="4" fillId="0" borderId="1" xfId="0" applyNumberFormat="1" applyFont="1" applyBorder="1"/>
    <xf numFmtId="4" fontId="4" fillId="0" borderId="26" xfId="0" applyNumberFormat="1" applyFont="1" applyBorder="1"/>
    <xf numFmtId="4" fontId="4" fillId="0" borderId="35" xfId="0" applyNumberFormat="1" applyFont="1" applyBorder="1"/>
    <xf numFmtId="0" fontId="3" fillId="2" borderId="9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36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7" fillId="0" borderId="23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23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9" fillId="0" borderId="27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4" fillId="0" borderId="15" xfId="0" applyFont="1" applyBorder="1" applyAlignment="1">
      <alignment wrapText="1"/>
    </xf>
  </cellXfs>
  <cellStyles count="5">
    <cellStyle name="Dziesiętny" xfId="1" builtinId="3"/>
    <cellStyle name="Dziesiętny 2" xfId="4" xr:uid="{00000000-0005-0000-0000-000001000000}"/>
    <cellStyle name="Hiperłącze" xfId="2" builtinId="8"/>
    <cellStyle name="Normalny" xfId="0" builtinId="0"/>
    <cellStyle name="Procentowy" xfId="3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rpo.dolnyslask.pl/ogloszenie-o-konkursie-dla-poddzialania-2-1-1-e-uslugi-publiczne-konkursy-horyzontalne/" TargetMode="External"/><Relationship Id="rId3" Type="http://schemas.openxmlformats.org/officeDocument/2006/relationships/hyperlink" Target="http://rpo.wupdolnoslaski.praca.gov.pl/-/7205263-konkurs-nr-rpds-09-03-00-ip-02-02-305-18" TargetMode="External"/><Relationship Id="rId7" Type="http://schemas.openxmlformats.org/officeDocument/2006/relationships/hyperlink" Target="http://www.ipaw.walbrzych.eu/skorzystaj-z-programu/ogloszenia-i-wyniki-naborow-wnioskow/2-1-4-e-uslugi-publiczne-zit-aw/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funduszeeuropejskie.gov.pl/nabory/87-aktywne-i-zdrowe-starzenie-sie-1/" TargetMode="External"/><Relationship Id="rId1" Type="http://schemas.openxmlformats.org/officeDocument/2006/relationships/hyperlink" Target="https://www.funduszeeuropejskie.gov.pl/nabory/87-aktywne-i-zdrowe-starzenie-sie/" TargetMode="External"/><Relationship Id="rId6" Type="http://schemas.openxmlformats.org/officeDocument/2006/relationships/hyperlink" Target="http://rpo.dolnyslask.pl/ogloszenie-o-konkursie-w-ramach-dzialania-2-1-e-uslugi-publiczne-poddzialanie-2-1-3-e-uslugi-publiczne-zit-aj/" TargetMode="External"/><Relationship Id="rId11" Type="http://schemas.openxmlformats.org/officeDocument/2006/relationships/hyperlink" Target="https://rpo-wupdolnoslaski.praca.gov.pl/-/8451220-konkurs-nr-rpds-08-07-00-ip-02-02-335-18" TargetMode="External"/><Relationship Id="rId5" Type="http://schemas.openxmlformats.org/officeDocument/2006/relationships/hyperlink" Target="http://rpo.dolnyslask.pl/ogloszenie-o-konkursie-w-ramach-dzialania-2-1-e-uslugi-publiczne-poddzialanie-2-1-1-e-uslugi-publiczne-konkursy-horyzontalne-e-zdrowie/" TargetMode="External"/><Relationship Id="rId10" Type="http://schemas.openxmlformats.org/officeDocument/2006/relationships/hyperlink" Target="https://rpo-wupdolnoslaski.praca.gov.pl/-/10832540-konkurs-nr-rpds-09-03-00-ip-02-02-374-19" TargetMode="External"/><Relationship Id="rId4" Type="http://schemas.openxmlformats.org/officeDocument/2006/relationships/hyperlink" Target="http://rpo.dolnyslask.pl/ogloszenie-o-konkursie-w-ramach-dzialania-2-1-e-uslugi-publiczne-poddzialanie-2-1-1-e-uslugi-publiczne-konkursy-horyzontalne-e-uslugi-i-otwarte-zasoby-publiczne/" TargetMode="External"/><Relationship Id="rId9" Type="http://schemas.openxmlformats.org/officeDocument/2006/relationships/hyperlink" Target="http://rpo.wupdolnoslaski.praca.gov.pl/-/7972800-konkursu-nr-rpds-08-07-00-ip-02-02-319-1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unduszeeuropejskie.gov.pl/nabory/62-inwestycje-w-infrastrukture-zdrowotna-2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zoomScaleNormal="100" zoomScaleSheetLayoutView="90" workbookViewId="0">
      <selection activeCell="G3" sqref="G3:N3"/>
    </sheetView>
  </sheetViews>
  <sheetFormatPr defaultRowHeight="14.5" x14ac:dyDescent="0.35"/>
  <cols>
    <col min="1" max="1" width="17.1796875" style="144" customWidth="1"/>
    <col min="2" max="2" width="29.54296875" style="144" customWidth="1"/>
    <col min="3" max="3" width="17.54296875" style="144" bestFit="1" customWidth="1"/>
    <col min="4" max="4" width="28.26953125" style="144" customWidth="1"/>
    <col min="5" max="5" width="11.453125" style="144" customWidth="1"/>
    <col min="6" max="6" width="10.81640625" style="144" customWidth="1"/>
    <col min="7" max="7" width="20.7265625" style="144" customWidth="1"/>
    <col min="8" max="8" width="20" style="144" customWidth="1"/>
    <col min="9" max="14" width="20.7265625" style="144" customWidth="1"/>
    <col min="15" max="15" width="29.7265625" style="144" customWidth="1"/>
  </cols>
  <sheetData>
    <row r="1" spans="1:16" s="21" customFormat="1" ht="24.75" customHeight="1" x14ac:dyDescent="0.3">
      <c r="A1" s="142" t="s">
        <v>19</v>
      </c>
      <c r="B1" s="142" t="s">
        <v>37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6" ht="27" customHeight="1" x14ac:dyDescent="0.35">
      <c r="A2" s="142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6" s="21" customFormat="1" ht="27" customHeight="1" thickBot="1" x14ac:dyDescent="0.35">
      <c r="A3" s="198" t="s">
        <v>145</v>
      </c>
      <c r="B3" s="198"/>
      <c r="C3" s="198"/>
      <c r="D3" s="198"/>
      <c r="E3" s="198"/>
      <c r="F3" s="198"/>
      <c r="G3" s="190"/>
      <c r="H3" s="190"/>
      <c r="I3" s="190"/>
      <c r="J3" s="190"/>
      <c r="K3" s="190"/>
      <c r="L3" s="190"/>
      <c r="M3" s="190"/>
      <c r="N3" s="190"/>
      <c r="O3" s="143"/>
    </row>
    <row r="4" spans="1:16" s="19" customFormat="1" ht="25.5" customHeight="1" x14ac:dyDescent="0.35">
      <c r="A4" s="194" t="s">
        <v>139</v>
      </c>
      <c r="B4" s="196" t="s">
        <v>138</v>
      </c>
      <c r="C4" s="196" t="s">
        <v>137</v>
      </c>
      <c r="D4" s="196" t="s">
        <v>136</v>
      </c>
      <c r="E4" s="196" t="s">
        <v>135</v>
      </c>
      <c r="F4" s="196" t="s">
        <v>134</v>
      </c>
      <c r="G4" s="191" t="s">
        <v>144</v>
      </c>
      <c r="H4" s="192"/>
      <c r="I4" s="191" t="s">
        <v>143</v>
      </c>
      <c r="J4" s="193"/>
      <c r="K4" s="193"/>
      <c r="L4" s="192"/>
      <c r="M4" s="196" t="s">
        <v>132</v>
      </c>
      <c r="N4" s="196" t="s">
        <v>160</v>
      </c>
      <c r="O4" s="188" t="s">
        <v>142</v>
      </c>
    </row>
    <row r="5" spans="1:16" s="18" customFormat="1" ht="64.5" x14ac:dyDescent="0.3">
      <c r="A5" s="195"/>
      <c r="B5" s="197"/>
      <c r="C5" s="197"/>
      <c r="D5" s="197"/>
      <c r="E5" s="197"/>
      <c r="F5" s="197"/>
      <c r="G5" s="10" t="s">
        <v>155</v>
      </c>
      <c r="H5" s="10" t="s">
        <v>156</v>
      </c>
      <c r="I5" s="10" t="s">
        <v>133</v>
      </c>
      <c r="J5" s="10" t="s">
        <v>157</v>
      </c>
      <c r="K5" s="10" t="s">
        <v>158</v>
      </c>
      <c r="L5" s="10" t="s">
        <v>159</v>
      </c>
      <c r="M5" s="197"/>
      <c r="N5" s="197"/>
      <c r="O5" s="189"/>
    </row>
    <row r="6" spans="1:16" s="19" customFormat="1" x14ac:dyDescent="0.35">
      <c r="A6" s="23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 t="s">
        <v>141</v>
      </c>
      <c r="J6" s="22">
        <v>10</v>
      </c>
      <c r="K6" s="22">
        <v>11</v>
      </c>
      <c r="L6" s="22">
        <v>12</v>
      </c>
      <c r="M6" s="22">
        <v>13</v>
      </c>
      <c r="N6" s="22" t="s">
        <v>140</v>
      </c>
      <c r="O6" s="24">
        <v>15</v>
      </c>
    </row>
    <row r="7" spans="1:16" ht="24" x14ac:dyDescent="0.35">
      <c r="A7" s="110" t="s">
        <v>125</v>
      </c>
      <c r="B7" s="146" t="s">
        <v>124</v>
      </c>
      <c r="C7" s="147" t="s">
        <v>131</v>
      </c>
      <c r="D7" s="147" t="s">
        <v>130</v>
      </c>
      <c r="E7" s="148" t="s">
        <v>161</v>
      </c>
      <c r="F7" s="147" t="s">
        <v>121</v>
      </c>
      <c r="G7" s="149">
        <v>13185100.32</v>
      </c>
      <c r="H7" s="149"/>
      <c r="I7" s="149">
        <v>1997384.47</v>
      </c>
      <c r="J7" s="149"/>
      <c r="K7" s="149">
        <v>1997384.47</v>
      </c>
      <c r="L7" s="149"/>
      <c r="M7" s="149"/>
      <c r="N7" s="149">
        <f>SUM(G7,H7,I7,M7)</f>
        <v>15182484.790000001</v>
      </c>
      <c r="O7" s="167"/>
      <c r="P7" s="67"/>
    </row>
    <row r="8" spans="1:16" x14ac:dyDescent="0.35">
      <c r="A8" s="110" t="s">
        <v>125</v>
      </c>
      <c r="B8" s="146" t="s">
        <v>124</v>
      </c>
      <c r="C8" s="147" t="s">
        <v>129</v>
      </c>
      <c r="D8" s="147" t="s">
        <v>128</v>
      </c>
      <c r="E8" s="148" t="s">
        <v>161</v>
      </c>
      <c r="F8" s="147" t="s">
        <v>121</v>
      </c>
      <c r="G8" s="149">
        <f>2710843-13450.32-86170-250950-58741</f>
        <v>2301531.6800000002</v>
      </c>
      <c r="H8" s="149"/>
      <c r="I8" s="149">
        <v>348654.43</v>
      </c>
      <c r="J8" s="149"/>
      <c r="K8" s="149">
        <v>348654.43</v>
      </c>
      <c r="L8" s="149"/>
      <c r="M8" s="149"/>
      <c r="N8" s="149">
        <f t="shared" ref="N8:N13" si="0">SUM(G8,H8,I8,M8)</f>
        <v>2650186.1100000003</v>
      </c>
      <c r="O8" s="167"/>
      <c r="P8" s="67"/>
    </row>
    <row r="9" spans="1:16" x14ac:dyDescent="0.35">
      <c r="A9" s="110" t="s">
        <v>125</v>
      </c>
      <c r="B9" s="146" t="s">
        <v>124</v>
      </c>
      <c r="C9" s="147" t="s">
        <v>127</v>
      </c>
      <c r="D9" s="147" t="s">
        <v>126</v>
      </c>
      <c r="E9" s="148" t="s">
        <v>161</v>
      </c>
      <c r="F9" s="147" t="s">
        <v>121</v>
      </c>
      <c r="G9" s="149">
        <v>774716</v>
      </c>
      <c r="H9" s="149"/>
      <c r="I9" s="149">
        <v>117360.17</v>
      </c>
      <c r="J9" s="149"/>
      <c r="K9" s="149">
        <v>117360.17</v>
      </c>
      <c r="L9" s="149"/>
      <c r="M9" s="149"/>
      <c r="N9" s="149">
        <f t="shared" si="0"/>
        <v>892076.17</v>
      </c>
      <c r="O9" s="167"/>
      <c r="P9" s="67"/>
    </row>
    <row r="10" spans="1:16" x14ac:dyDescent="0.35">
      <c r="A10" s="110" t="s">
        <v>125</v>
      </c>
      <c r="B10" s="146" t="s">
        <v>124</v>
      </c>
      <c r="C10" s="147" t="s">
        <v>123</v>
      </c>
      <c r="D10" s="147" t="s">
        <v>122</v>
      </c>
      <c r="E10" s="148" t="s">
        <v>161</v>
      </c>
      <c r="F10" s="147" t="s">
        <v>121</v>
      </c>
      <c r="G10" s="149">
        <v>1734940</v>
      </c>
      <c r="H10" s="149"/>
      <c r="I10" s="149">
        <v>262822.59000000003</v>
      </c>
      <c r="J10" s="149"/>
      <c r="K10" s="149">
        <v>262822.59000000003</v>
      </c>
      <c r="L10" s="149"/>
      <c r="M10" s="149"/>
      <c r="N10" s="149">
        <f t="shared" si="0"/>
        <v>1997762.59</v>
      </c>
      <c r="O10" s="167"/>
      <c r="P10" s="67"/>
    </row>
    <row r="11" spans="1:16" ht="24" x14ac:dyDescent="0.35">
      <c r="A11" s="110" t="s">
        <v>119</v>
      </c>
      <c r="B11" s="146" t="s">
        <v>120</v>
      </c>
      <c r="C11" s="147" t="s">
        <v>119</v>
      </c>
      <c r="D11" s="147" t="s">
        <v>118</v>
      </c>
      <c r="E11" s="150" t="s">
        <v>162</v>
      </c>
      <c r="F11" s="147" t="s">
        <v>117</v>
      </c>
      <c r="G11" s="149">
        <v>74590801</v>
      </c>
      <c r="H11" s="149"/>
      <c r="I11" s="149">
        <f>SUM(J11,K11,L11)</f>
        <v>7944813</v>
      </c>
      <c r="J11" s="149"/>
      <c r="K11" s="149">
        <v>6612853</v>
      </c>
      <c r="L11" s="149">
        <v>1331960</v>
      </c>
      <c r="M11" s="149">
        <v>2044884</v>
      </c>
      <c r="N11" s="149">
        <f t="shared" si="0"/>
        <v>84580498</v>
      </c>
      <c r="O11" s="167"/>
      <c r="P11" s="67"/>
    </row>
    <row r="12" spans="1:16" ht="24" x14ac:dyDescent="0.35">
      <c r="A12" s="110" t="s">
        <v>115</v>
      </c>
      <c r="B12" s="146" t="s">
        <v>116</v>
      </c>
      <c r="C12" s="147" t="s">
        <v>115</v>
      </c>
      <c r="D12" s="147" t="s">
        <v>114</v>
      </c>
      <c r="E12" s="151">
        <v>107</v>
      </c>
      <c r="F12" s="147" t="s">
        <v>113</v>
      </c>
      <c r="G12" s="149"/>
      <c r="H12" s="149">
        <v>23287888</v>
      </c>
      <c r="I12" s="149">
        <f>J12+K12+L12</f>
        <v>1336878</v>
      </c>
      <c r="J12" s="149">
        <v>992019</v>
      </c>
      <c r="K12" s="149"/>
      <c r="L12" s="149">
        <v>344859</v>
      </c>
      <c r="M12" s="149">
        <v>2772749</v>
      </c>
      <c r="N12" s="152">
        <f>SUM(G12,H12,I12,M12)</f>
        <v>27397515</v>
      </c>
      <c r="O12" s="167"/>
      <c r="P12" s="67"/>
    </row>
    <row r="13" spans="1:16" ht="24.5" thickBot="1" x14ac:dyDescent="0.4">
      <c r="A13" s="112" t="s">
        <v>111</v>
      </c>
      <c r="B13" s="153" t="s">
        <v>112</v>
      </c>
      <c r="C13" s="154" t="s">
        <v>111</v>
      </c>
      <c r="D13" s="154" t="s">
        <v>110</v>
      </c>
      <c r="E13" s="155">
        <v>112</v>
      </c>
      <c r="F13" s="154" t="s">
        <v>109</v>
      </c>
      <c r="G13" s="156"/>
      <c r="H13" s="156">
        <v>8000000</v>
      </c>
      <c r="I13" s="156">
        <f>J13+K13+L13</f>
        <v>1317648</v>
      </c>
      <c r="J13" s="156">
        <v>941177</v>
      </c>
      <c r="K13" s="156">
        <v>376471</v>
      </c>
      <c r="L13" s="156"/>
      <c r="M13" s="156">
        <v>94118</v>
      </c>
      <c r="N13" s="157">
        <f t="shared" si="0"/>
        <v>9411766</v>
      </c>
      <c r="O13" s="168"/>
      <c r="P13" s="67"/>
    </row>
    <row r="14" spans="1:16" x14ac:dyDescent="0.35">
      <c r="N14" s="141"/>
    </row>
    <row r="16" spans="1:16" x14ac:dyDescent="0.35">
      <c r="J16" s="158"/>
      <c r="K16" s="158"/>
      <c r="L16" s="158"/>
      <c r="M16" s="158"/>
    </row>
  </sheetData>
  <mergeCells count="13">
    <mergeCell ref="O4:O5"/>
    <mergeCell ref="G3:N3"/>
    <mergeCell ref="G4:H4"/>
    <mergeCell ref="I4:L4"/>
    <mergeCell ref="A4:A5"/>
    <mergeCell ref="B4:B5"/>
    <mergeCell ref="C4:C5"/>
    <mergeCell ref="D4:D5"/>
    <mergeCell ref="E4:E5"/>
    <mergeCell ref="F4:F5"/>
    <mergeCell ref="M4:M5"/>
    <mergeCell ref="N4:N5"/>
    <mergeCell ref="A3:F3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topLeftCell="A13" zoomScale="85" zoomScaleNormal="85" zoomScaleSheetLayoutView="85" workbookViewId="0">
      <selection activeCell="F34" sqref="F34"/>
    </sheetView>
  </sheetViews>
  <sheetFormatPr defaultColWidth="9.1796875" defaultRowHeight="11.5" x14ac:dyDescent="0.25"/>
  <cols>
    <col min="1" max="1" width="14.453125" style="35" customWidth="1"/>
    <col min="2" max="2" width="16.81640625" style="32" customWidth="1"/>
    <col min="3" max="3" width="6.81640625" style="32" customWidth="1"/>
    <col min="4" max="4" width="17.1796875" style="33" customWidth="1"/>
    <col min="5" max="5" width="88.54296875" style="33" customWidth="1"/>
    <col min="6" max="6" width="16.54296875" style="33" customWidth="1"/>
    <col min="7" max="7" width="14.26953125" style="33" bestFit="1" customWidth="1"/>
    <col min="8" max="8" width="19.54296875" style="33" customWidth="1"/>
    <col min="9" max="9" width="19.26953125" style="33" customWidth="1"/>
    <col min="10" max="10" width="22.54296875" style="33" customWidth="1"/>
    <col min="11" max="11" width="15" style="33" customWidth="1"/>
    <col min="12" max="12" width="24.54296875" style="33" customWidth="1"/>
    <col min="13" max="13" width="9.453125" style="33" customWidth="1"/>
    <col min="14" max="14" width="14.1796875" style="159" customWidth="1"/>
    <col min="15" max="15" width="12.7265625" style="162" bestFit="1" customWidth="1"/>
    <col min="16" max="16" width="9.1796875" style="33"/>
    <col min="17" max="18" width="12.7265625" style="33" bestFit="1" customWidth="1"/>
    <col min="19" max="16384" width="9.1796875" style="33"/>
  </cols>
  <sheetData>
    <row r="1" spans="1:19" x14ac:dyDescent="0.25">
      <c r="A1" s="31" t="s">
        <v>37</v>
      </c>
    </row>
    <row r="4" spans="1:19" x14ac:dyDescent="0.25">
      <c r="A4" s="34" t="s">
        <v>163</v>
      </c>
    </row>
    <row r="5" spans="1:19" ht="7.5" customHeight="1" thickBot="1" x14ac:dyDescent="0.3"/>
    <row r="6" spans="1:19" s="39" customFormat="1" ht="69" x14ac:dyDescent="0.35">
      <c r="A6" s="36" t="s">
        <v>2</v>
      </c>
      <c r="B6" s="37" t="s">
        <v>3</v>
      </c>
      <c r="C6" s="37" t="s">
        <v>4</v>
      </c>
      <c r="D6" s="37" t="s">
        <v>5</v>
      </c>
      <c r="E6" s="37" t="s">
        <v>6</v>
      </c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37" t="s">
        <v>164</v>
      </c>
      <c r="L6" s="38" t="s">
        <v>165</v>
      </c>
      <c r="N6" s="160"/>
      <c r="O6" s="160"/>
    </row>
    <row r="7" spans="1:19" s="40" customFormat="1" ht="115" x14ac:dyDescent="0.25">
      <c r="A7" s="25" t="s">
        <v>33</v>
      </c>
      <c r="B7" s="1" t="s">
        <v>38</v>
      </c>
      <c r="C7" s="1" t="s">
        <v>25</v>
      </c>
      <c r="D7" s="1" t="s">
        <v>35</v>
      </c>
      <c r="E7" s="1" t="s">
        <v>71</v>
      </c>
      <c r="F7" s="3">
        <v>54336324</v>
      </c>
      <c r="G7" s="3">
        <v>9588763.0588235296</v>
      </c>
      <c r="H7" s="4">
        <v>42368</v>
      </c>
      <c r="I7" s="5" t="s">
        <v>39</v>
      </c>
      <c r="J7" s="6" t="s">
        <v>40</v>
      </c>
      <c r="K7" s="7">
        <v>2015</v>
      </c>
      <c r="L7" s="26"/>
      <c r="N7" s="161"/>
      <c r="O7" s="163"/>
      <c r="Q7" s="169"/>
      <c r="R7" s="169"/>
    </row>
    <row r="8" spans="1:19" s="40" customFormat="1" ht="34.5" x14ac:dyDescent="0.25">
      <c r="A8" s="25" t="s">
        <v>33</v>
      </c>
      <c r="B8" s="1" t="s">
        <v>41</v>
      </c>
      <c r="C8" s="1" t="s">
        <v>25</v>
      </c>
      <c r="D8" s="1" t="s">
        <v>42</v>
      </c>
      <c r="E8" s="1" t="s">
        <v>43</v>
      </c>
      <c r="F8" s="3">
        <v>9571607</v>
      </c>
      <c r="G8" s="3">
        <v>1689107.1176470588</v>
      </c>
      <c r="H8" s="4">
        <v>42368</v>
      </c>
      <c r="I8" s="5" t="s">
        <v>39</v>
      </c>
      <c r="J8" s="6" t="s">
        <v>40</v>
      </c>
      <c r="K8" s="7">
        <v>2015</v>
      </c>
      <c r="L8" s="26"/>
      <c r="N8" s="161"/>
      <c r="O8" s="163"/>
      <c r="Q8" s="169"/>
      <c r="R8" s="169"/>
    </row>
    <row r="9" spans="1:19" s="40" customFormat="1" ht="34.5" x14ac:dyDescent="0.25">
      <c r="A9" s="25" t="s">
        <v>24</v>
      </c>
      <c r="B9" s="1" t="s">
        <v>44</v>
      </c>
      <c r="C9" s="1" t="s">
        <v>25</v>
      </c>
      <c r="D9" s="1" t="s">
        <v>26</v>
      </c>
      <c r="E9" s="1" t="s">
        <v>72</v>
      </c>
      <c r="F9" s="3">
        <v>49000000</v>
      </c>
      <c r="G9" s="3">
        <v>8647058.8235294111</v>
      </c>
      <c r="H9" s="8" t="s">
        <v>73</v>
      </c>
      <c r="I9" s="5" t="s">
        <v>39</v>
      </c>
      <c r="J9" s="6" t="s">
        <v>40</v>
      </c>
      <c r="K9" s="7">
        <v>2015</v>
      </c>
      <c r="L9" s="26"/>
      <c r="N9" s="161"/>
      <c r="O9" s="163"/>
      <c r="Q9" s="169"/>
      <c r="R9" s="169"/>
    </row>
    <row r="10" spans="1:19" s="40" customFormat="1" ht="34.5" x14ac:dyDescent="0.25">
      <c r="A10" s="25" t="s">
        <v>31</v>
      </c>
      <c r="B10" s="1" t="s">
        <v>45</v>
      </c>
      <c r="C10" s="1" t="s">
        <v>25</v>
      </c>
      <c r="D10" s="1" t="s">
        <v>32</v>
      </c>
      <c r="E10" s="1" t="s">
        <v>74</v>
      </c>
      <c r="F10" s="3">
        <v>67685388.400000006</v>
      </c>
      <c r="G10" s="3">
        <v>10152808.26</v>
      </c>
      <c r="H10" s="4" t="s">
        <v>46</v>
      </c>
      <c r="I10" s="6" t="s">
        <v>47</v>
      </c>
      <c r="J10" s="6" t="s">
        <v>27</v>
      </c>
      <c r="K10" s="7">
        <v>2016</v>
      </c>
      <c r="L10" s="26"/>
      <c r="N10" s="161"/>
      <c r="O10" s="163"/>
      <c r="Q10" s="169"/>
      <c r="R10" s="169"/>
    </row>
    <row r="11" spans="1:19" s="40" customFormat="1" x14ac:dyDescent="0.25">
      <c r="A11" s="25" t="s">
        <v>31</v>
      </c>
      <c r="B11" s="1" t="s">
        <v>48</v>
      </c>
      <c r="C11" s="1" t="s">
        <v>25</v>
      </c>
      <c r="D11" s="1" t="s">
        <v>49</v>
      </c>
      <c r="E11" s="1" t="s">
        <v>50</v>
      </c>
      <c r="F11" s="9">
        <v>81834401</v>
      </c>
      <c r="G11" s="3">
        <v>14441365</v>
      </c>
      <c r="H11" s="4" t="s">
        <v>51</v>
      </c>
      <c r="I11" s="6" t="s">
        <v>52</v>
      </c>
      <c r="J11" s="6" t="s">
        <v>53</v>
      </c>
      <c r="K11" s="7">
        <v>2016</v>
      </c>
      <c r="L11" s="26"/>
      <c r="N11" s="161"/>
      <c r="O11" s="163"/>
      <c r="Q11" s="169"/>
      <c r="R11" s="169"/>
    </row>
    <row r="12" spans="1:19" s="40" customFormat="1" ht="23" x14ac:dyDescent="0.25">
      <c r="A12" s="25" t="s">
        <v>24</v>
      </c>
      <c r="B12" s="1" t="s">
        <v>54</v>
      </c>
      <c r="C12" s="6" t="s">
        <v>25</v>
      </c>
      <c r="D12" s="6" t="s">
        <v>26</v>
      </c>
      <c r="E12" s="6" t="s">
        <v>55</v>
      </c>
      <c r="F12" s="3">
        <v>12000000</v>
      </c>
      <c r="G12" s="3">
        <v>2117647</v>
      </c>
      <c r="H12" s="4">
        <v>42774</v>
      </c>
      <c r="I12" s="6" t="s">
        <v>56</v>
      </c>
      <c r="J12" s="6" t="s">
        <v>34</v>
      </c>
      <c r="K12" s="7">
        <v>2017</v>
      </c>
      <c r="L12" s="26"/>
      <c r="N12" s="161"/>
      <c r="O12" s="163"/>
      <c r="Q12" s="169"/>
      <c r="R12" s="169"/>
    </row>
    <row r="13" spans="1:19" s="40" customFormat="1" ht="241.5" x14ac:dyDescent="0.25">
      <c r="A13" s="25" t="s">
        <v>33</v>
      </c>
      <c r="B13" s="1" t="s">
        <v>60</v>
      </c>
      <c r="C13" s="6" t="s">
        <v>25</v>
      </c>
      <c r="D13" s="1" t="s">
        <v>75</v>
      </c>
      <c r="E13" s="1" t="s">
        <v>57</v>
      </c>
      <c r="F13" s="9">
        <v>7908962</v>
      </c>
      <c r="G13" s="9">
        <v>1395699.1</v>
      </c>
      <c r="H13" s="4">
        <v>43091</v>
      </c>
      <c r="I13" s="5" t="s">
        <v>58</v>
      </c>
      <c r="J13" s="6" t="s">
        <v>59</v>
      </c>
      <c r="K13" s="7">
        <v>2017</v>
      </c>
      <c r="L13" s="26"/>
      <c r="N13" s="161"/>
      <c r="O13" s="163"/>
      <c r="Q13" s="169"/>
      <c r="R13" s="169"/>
    </row>
    <row r="14" spans="1:19" s="40" customFormat="1" ht="23" x14ac:dyDescent="0.25">
      <c r="A14" s="25" t="s">
        <v>24</v>
      </c>
      <c r="B14" s="1" t="s">
        <v>61</v>
      </c>
      <c r="C14" s="6" t="s">
        <v>25</v>
      </c>
      <c r="D14" s="1" t="s">
        <v>76</v>
      </c>
      <c r="E14" s="1" t="s">
        <v>62</v>
      </c>
      <c r="F14" s="9">
        <v>8556454</v>
      </c>
      <c r="G14" s="9">
        <v>1509963</v>
      </c>
      <c r="H14" s="4" t="s">
        <v>63</v>
      </c>
      <c r="I14" s="8" t="s">
        <v>64</v>
      </c>
      <c r="J14" s="6" t="s">
        <v>36</v>
      </c>
      <c r="K14" s="7">
        <v>2018</v>
      </c>
      <c r="L14" s="26"/>
      <c r="N14" s="161"/>
      <c r="O14" s="163"/>
      <c r="Q14" s="169"/>
      <c r="R14" s="169"/>
    </row>
    <row r="15" spans="1:19" ht="23" x14ac:dyDescent="0.25">
      <c r="A15" s="25" t="s">
        <v>24</v>
      </c>
      <c r="B15" s="1" t="s">
        <v>65</v>
      </c>
      <c r="C15" s="6" t="s">
        <v>25</v>
      </c>
      <c r="D15" s="1" t="s">
        <v>28</v>
      </c>
      <c r="E15" s="1" t="s">
        <v>66</v>
      </c>
      <c r="F15" s="9">
        <v>4031040</v>
      </c>
      <c r="G15" s="9">
        <v>711360</v>
      </c>
      <c r="H15" s="4" t="s">
        <v>77</v>
      </c>
      <c r="I15" s="8" t="s">
        <v>64</v>
      </c>
      <c r="J15" s="6" t="s">
        <v>36</v>
      </c>
      <c r="K15" s="7">
        <v>2018</v>
      </c>
      <c r="L15" s="26" t="s">
        <v>166</v>
      </c>
      <c r="N15" s="161"/>
      <c r="O15" s="163"/>
      <c r="P15" s="40"/>
      <c r="Q15" s="41"/>
      <c r="R15" s="41"/>
      <c r="S15" s="40"/>
    </row>
    <row r="16" spans="1:19" x14ac:dyDescent="0.25">
      <c r="A16" s="25" t="s">
        <v>29</v>
      </c>
      <c r="B16" s="1" t="s">
        <v>67</v>
      </c>
      <c r="C16" s="6" t="s">
        <v>25</v>
      </c>
      <c r="D16" s="1" t="s">
        <v>30</v>
      </c>
      <c r="E16" s="1" t="s">
        <v>68</v>
      </c>
      <c r="F16" s="9">
        <v>7035313</v>
      </c>
      <c r="G16" s="9">
        <v>1241526</v>
      </c>
      <c r="H16" s="4" t="s">
        <v>63</v>
      </c>
      <c r="I16" s="8" t="s">
        <v>64</v>
      </c>
      <c r="J16" s="6" t="s">
        <v>36</v>
      </c>
      <c r="K16" s="7">
        <v>2018</v>
      </c>
      <c r="L16" s="26"/>
      <c r="N16" s="161"/>
      <c r="O16" s="163"/>
      <c r="P16" s="40"/>
      <c r="Q16" s="41"/>
      <c r="R16" s="41"/>
      <c r="S16" s="40"/>
    </row>
    <row r="17" spans="1:19" x14ac:dyDescent="0.25">
      <c r="A17" s="25" t="s">
        <v>29</v>
      </c>
      <c r="B17" s="1" t="s">
        <v>69</v>
      </c>
      <c r="C17" s="6" t="s">
        <v>25</v>
      </c>
      <c r="D17" s="1" t="s">
        <v>30</v>
      </c>
      <c r="E17" s="1" t="s">
        <v>70</v>
      </c>
      <c r="F17" s="9">
        <v>14260751</v>
      </c>
      <c r="G17" s="9">
        <v>2516603</v>
      </c>
      <c r="H17" s="4" t="s">
        <v>63</v>
      </c>
      <c r="I17" s="8" t="s">
        <v>64</v>
      </c>
      <c r="J17" s="6" t="s">
        <v>36</v>
      </c>
      <c r="K17" s="7">
        <v>2018</v>
      </c>
      <c r="L17" s="26"/>
      <c r="N17" s="161"/>
      <c r="O17" s="163"/>
      <c r="P17" s="40"/>
      <c r="Q17" s="41"/>
      <c r="R17" s="41"/>
      <c r="S17" s="40"/>
    </row>
    <row r="18" spans="1:19" x14ac:dyDescent="0.25">
      <c r="A18" s="42" t="s">
        <v>29</v>
      </c>
      <c r="B18" s="43" t="s">
        <v>108</v>
      </c>
      <c r="C18" s="43" t="s">
        <v>25</v>
      </c>
      <c r="D18" s="43" t="s">
        <v>30</v>
      </c>
      <c r="E18" s="43" t="s">
        <v>70</v>
      </c>
      <c r="F18" s="9">
        <v>10000000</v>
      </c>
      <c r="G18" s="9">
        <v>1764706</v>
      </c>
      <c r="H18" s="43" t="s">
        <v>150</v>
      </c>
      <c r="I18" s="43" t="s">
        <v>146</v>
      </c>
      <c r="J18" s="43" t="s">
        <v>147</v>
      </c>
      <c r="K18" s="44">
        <v>2019</v>
      </c>
      <c r="L18" s="45"/>
      <c r="N18" s="165"/>
      <c r="O18" s="163"/>
      <c r="P18" s="40"/>
      <c r="Q18" s="41"/>
      <c r="R18" s="41"/>
      <c r="S18" s="40"/>
    </row>
    <row r="19" spans="1:19" ht="23" x14ac:dyDescent="0.25">
      <c r="A19" s="42" t="s">
        <v>24</v>
      </c>
      <c r="B19" s="43" t="s">
        <v>148</v>
      </c>
      <c r="C19" s="43" t="s">
        <v>25</v>
      </c>
      <c r="D19" s="43" t="s">
        <v>28</v>
      </c>
      <c r="E19" s="43" t="s">
        <v>149</v>
      </c>
      <c r="F19" s="9">
        <v>3003218.2050000001</v>
      </c>
      <c r="G19" s="9">
        <v>529979.68500000006</v>
      </c>
      <c r="H19" s="43" t="s">
        <v>150</v>
      </c>
      <c r="I19" s="43" t="s">
        <v>151</v>
      </c>
      <c r="J19" s="43" t="s">
        <v>152</v>
      </c>
      <c r="K19" s="44">
        <v>2020</v>
      </c>
      <c r="L19" s="45"/>
      <c r="N19" s="165"/>
      <c r="O19" s="163"/>
      <c r="P19" s="40"/>
      <c r="Q19" s="41"/>
      <c r="R19" s="41"/>
      <c r="S19" s="40"/>
    </row>
    <row r="20" spans="1:19" ht="23" x14ac:dyDescent="0.25">
      <c r="A20" s="42" t="s">
        <v>24</v>
      </c>
      <c r="B20" s="43" t="s">
        <v>153</v>
      </c>
      <c r="C20" s="43" t="s">
        <v>25</v>
      </c>
      <c r="D20" s="43" t="s">
        <v>28</v>
      </c>
      <c r="E20" s="43" t="s">
        <v>154</v>
      </c>
      <c r="F20" s="9">
        <v>5065188.26</v>
      </c>
      <c r="G20" s="9">
        <v>595904.46</v>
      </c>
      <c r="H20" s="43" t="s">
        <v>171</v>
      </c>
      <c r="I20" s="43" t="s">
        <v>151</v>
      </c>
      <c r="J20" s="43" t="s">
        <v>152</v>
      </c>
      <c r="K20" s="44">
        <v>2020</v>
      </c>
      <c r="L20" s="45"/>
      <c r="N20" s="165"/>
      <c r="O20" s="163"/>
      <c r="P20" s="40"/>
      <c r="Q20" s="41"/>
      <c r="R20" s="41"/>
      <c r="S20" s="40"/>
    </row>
    <row r="21" spans="1:19" ht="23.5" thickBot="1" x14ac:dyDescent="0.3">
      <c r="A21" s="170" t="s">
        <v>31</v>
      </c>
      <c r="B21" s="171" t="s">
        <v>172</v>
      </c>
      <c r="C21" s="171" t="s">
        <v>173</v>
      </c>
      <c r="D21" s="171" t="s">
        <v>174</v>
      </c>
      <c r="E21" s="171" t="s">
        <v>175</v>
      </c>
      <c r="F21" s="172">
        <v>7218705.2739999993</v>
      </c>
      <c r="G21" s="172">
        <v>1273889.166</v>
      </c>
      <c r="H21" s="171" t="s">
        <v>298</v>
      </c>
      <c r="I21" s="171" t="s">
        <v>176</v>
      </c>
      <c r="J21" s="171" t="s">
        <v>177</v>
      </c>
      <c r="K21" s="173">
        <v>2020</v>
      </c>
      <c r="L21" s="174" t="s">
        <v>366</v>
      </c>
      <c r="O21" s="166"/>
      <c r="Q21" s="41"/>
      <c r="R21" s="41"/>
      <c r="S21" s="40"/>
    </row>
    <row r="22" spans="1:19" x14ac:dyDescent="0.25">
      <c r="F22" s="41"/>
      <c r="G22" s="41"/>
      <c r="O22" s="164"/>
      <c r="S22" s="40"/>
    </row>
    <row r="23" spans="1:19" x14ac:dyDescent="0.25">
      <c r="F23" s="41"/>
      <c r="O23" s="164"/>
      <c r="S23" s="40"/>
    </row>
    <row r="24" spans="1:19" x14ac:dyDescent="0.25">
      <c r="F24" s="41"/>
    </row>
  </sheetData>
  <autoFilter ref="A6:L22" xr:uid="{00000000-0009-0000-0000-000001000000}"/>
  <dataValidations count="1">
    <dataValidation type="list" allowBlank="1" showInputMessage="1" showErrorMessage="1" prompt="wybierz PI" sqref="A19:A20" xr:uid="{00000000-0002-0000-0100-000000000000}">
      <formula1>skrot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zoomScale="85" zoomScaleNormal="85" zoomScaleSheetLayoutView="85" workbookViewId="0">
      <selection activeCell="H13" sqref="H13:L15"/>
    </sheetView>
  </sheetViews>
  <sheetFormatPr defaultColWidth="9.1796875" defaultRowHeight="11.5" x14ac:dyDescent="0.25"/>
  <cols>
    <col min="1" max="1" width="28.453125" style="33" customWidth="1"/>
    <col min="2" max="2" width="23.26953125" style="33" customWidth="1"/>
    <col min="3" max="3" width="26.1796875" style="33" customWidth="1"/>
    <col min="4" max="4" width="18" style="33" bestFit="1" customWidth="1"/>
    <col min="5" max="5" width="28.7265625" style="33" bestFit="1" customWidth="1"/>
    <col min="6" max="7" width="21.453125" style="33" customWidth="1"/>
    <col min="8" max="8" width="27" style="33" customWidth="1"/>
    <col min="9" max="9" width="17.453125" style="33" customWidth="1"/>
    <col min="10" max="10" width="17.81640625" style="33" customWidth="1"/>
    <col min="11" max="11" width="16.81640625" style="33" customWidth="1"/>
    <col min="12" max="12" width="22.453125" style="46" customWidth="1"/>
    <col min="13" max="13" width="9.1796875" style="33"/>
    <col min="14" max="14" width="18.54296875" style="33" customWidth="1"/>
    <col min="15" max="16384" width="9.1796875" style="33"/>
  </cols>
  <sheetData>
    <row r="1" spans="1:14" x14ac:dyDescent="0.25">
      <c r="A1" s="33" t="s">
        <v>19</v>
      </c>
      <c r="B1" s="31" t="s">
        <v>37</v>
      </c>
      <c r="C1" s="31"/>
    </row>
    <row r="2" spans="1:14" x14ac:dyDescent="0.25">
      <c r="B2" s="31"/>
      <c r="C2" s="31"/>
    </row>
    <row r="3" spans="1:14" ht="6.75" customHeight="1" x14ac:dyDescent="0.25">
      <c r="B3" s="31"/>
      <c r="C3" s="31"/>
    </row>
    <row r="4" spans="1:14" hidden="1" x14ac:dyDescent="0.25">
      <c r="A4" s="31"/>
      <c r="B4" s="31"/>
      <c r="C4" s="31"/>
    </row>
    <row r="5" spans="1:14" hidden="1" x14ac:dyDescent="0.25">
      <c r="A5" s="47" t="s">
        <v>20</v>
      </c>
      <c r="B5" s="31"/>
      <c r="C5" s="31"/>
    </row>
    <row r="6" spans="1:14" ht="7.5" customHeight="1" thickBot="1" x14ac:dyDescent="0.3">
      <c r="A6" s="31"/>
      <c r="B6" s="31"/>
      <c r="C6" s="31"/>
    </row>
    <row r="7" spans="1:14" s="47" customFormat="1" ht="92" x14ac:dyDescent="0.25">
      <c r="A7" s="36" t="s">
        <v>14</v>
      </c>
      <c r="B7" s="37" t="s">
        <v>1</v>
      </c>
      <c r="C7" s="37" t="s">
        <v>12</v>
      </c>
      <c r="D7" s="37" t="s">
        <v>21</v>
      </c>
      <c r="E7" s="37" t="s">
        <v>22</v>
      </c>
      <c r="F7" s="37" t="s">
        <v>23</v>
      </c>
      <c r="G7" s="37" t="s">
        <v>0</v>
      </c>
      <c r="H7" s="37" t="s">
        <v>13</v>
      </c>
      <c r="I7" s="37" t="s">
        <v>15</v>
      </c>
      <c r="J7" s="37" t="s">
        <v>18</v>
      </c>
      <c r="K7" s="37" t="s">
        <v>17</v>
      </c>
      <c r="L7" s="48" t="s">
        <v>16</v>
      </c>
      <c r="N7" s="66"/>
    </row>
    <row r="8" spans="1:14" s="40" customFormat="1" ht="69" x14ac:dyDescent="0.25">
      <c r="A8" s="27" t="s">
        <v>78</v>
      </c>
      <c r="B8" s="11" t="s">
        <v>79</v>
      </c>
      <c r="C8" s="14" t="s">
        <v>80</v>
      </c>
      <c r="D8" s="12">
        <v>100945906.5</v>
      </c>
      <c r="E8" s="12">
        <f t="shared" ref="E8:E15" si="0">D8*0.15</f>
        <v>15141885.975</v>
      </c>
      <c r="F8" s="12">
        <f t="shared" ref="F8:F15" si="1">SUM(D8:E8)</f>
        <v>116087792.47499999</v>
      </c>
      <c r="G8" s="13" t="s">
        <v>81</v>
      </c>
      <c r="H8" s="13" t="s">
        <v>81</v>
      </c>
      <c r="I8" s="13">
        <v>1</v>
      </c>
      <c r="J8" s="15">
        <v>209943</v>
      </c>
      <c r="K8" s="15">
        <v>203593.67</v>
      </c>
      <c r="L8" s="15">
        <v>173054.64</v>
      </c>
    </row>
    <row r="9" spans="1:14" s="40" customFormat="1" ht="57.5" x14ac:dyDescent="0.25">
      <c r="A9" s="27" t="s">
        <v>82</v>
      </c>
      <c r="B9" s="11" t="s">
        <v>79</v>
      </c>
      <c r="C9" s="14" t="s">
        <v>83</v>
      </c>
      <c r="D9" s="12">
        <v>40073140</v>
      </c>
      <c r="E9" s="12">
        <f t="shared" si="0"/>
        <v>6010971</v>
      </c>
      <c r="F9" s="12">
        <f t="shared" si="1"/>
        <v>46084111</v>
      </c>
      <c r="G9" s="13" t="s">
        <v>84</v>
      </c>
      <c r="H9" s="13"/>
      <c r="I9" s="13">
        <v>18</v>
      </c>
      <c r="J9" s="15">
        <v>52996898.490000002</v>
      </c>
      <c r="K9" s="15">
        <v>51663467.590000004</v>
      </c>
      <c r="L9" s="28">
        <v>42256871.039999999</v>
      </c>
    </row>
    <row r="10" spans="1:14" s="40" customFormat="1" ht="46" x14ac:dyDescent="0.25">
      <c r="A10" s="27" t="s">
        <v>85</v>
      </c>
      <c r="B10" s="11" t="s">
        <v>79</v>
      </c>
      <c r="C10" s="14" t="s">
        <v>86</v>
      </c>
      <c r="D10" s="12">
        <v>40073140</v>
      </c>
      <c r="E10" s="12">
        <f t="shared" si="0"/>
        <v>6010971</v>
      </c>
      <c r="F10" s="12">
        <f t="shared" si="1"/>
        <v>46084111</v>
      </c>
      <c r="G10" s="13" t="s">
        <v>81</v>
      </c>
      <c r="H10" s="13" t="s">
        <v>81</v>
      </c>
      <c r="I10" s="13">
        <v>8</v>
      </c>
      <c r="J10" s="15">
        <v>4568070.7300000004</v>
      </c>
      <c r="K10" s="15">
        <v>4470621.26</v>
      </c>
      <c r="L10" s="28">
        <v>3760950.42</v>
      </c>
    </row>
    <row r="11" spans="1:14" s="40" customFormat="1" ht="46" x14ac:dyDescent="0.25">
      <c r="A11" s="27" t="s">
        <v>87</v>
      </c>
      <c r="B11" s="11" t="s">
        <v>79</v>
      </c>
      <c r="C11" s="14" t="s">
        <v>88</v>
      </c>
      <c r="D11" s="12">
        <v>16029256</v>
      </c>
      <c r="E11" s="12">
        <f t="shared" si="0"/>
        <v>2404388.4</v>
      </c>
      <c r="F11" s="12">
        <f t="shared" si="1"/>
        <v>18433644.399999999</v>
      </c>
      <c r="G11" s="13" t="s">
        <v>81</v>
      </c>
      <c r="H11" s="13" t="s">
        <v>81</v>
      </c>
      <c r="I11" s="13">
        <v>1</v>
      </c>
      <c r="J11" s="15">
        <v>704996.31</v>
      </c>
      <c r="K11" s="15">
        <v>654706.64</v>
      </c>
      <c r="L11" s="28">
        <v>654706.64</v>
      </c>
    </row>
    <row r="12" spans="1:14" s="40" customFormat="1" ht="46" x14ac:dyDescent="0.25">
      <c r="A12" s="27" t="s">
        <v>89</v>
      </c>
      <c r="B12" s="11" t="s">
        <v>79</v>
      </c>
      <c r="C12" s="14" t="s">
        <v>90</v>
      </c>
      <c r="D12" s="12">
        <v>25646809.600000001</v>
      </c>
      <c r="E12" s="12">
        <f t="shared" si="0"/>
        <v>3847021.44</v>
      </c>
      <c r="F12" s="12">
        <f t="shared" si="1"/>
        <v>29493831.040000003</v>
      </c>
      <c r="G12" s="13" t="s">
        <v>81</v>
      </c>
      <c r="H12" s="13" t="s">
        <v>81</v>
      </c>
      <c r="I12" s="13">
        <v>3</v>
      </c>
      <c r="J12" s="15">
        <v>4448922.4400000004</v>
      </c>
      <c r="K12" s="15">
        <v>4434279.1399999997</v>
      </c>
      <c r="L12" s="28">
        <v>3769137.2399999998</v>
      </c>
    </row>
    <row r="13" spans="1:14" s="40" customFormat="1" ht="46" x14ac:dyDescent="0.25">
      <c r="A13" s="27" t="s">
        <v>91</v>
      </c>
      <c r="B13" s="11" t="s">
        <v>60</v>
      </c>
      <c r="C13" s="14" t="s">
        <v>92</v>
      </c>
      <c r="D13" s="12">
        <v>20560022</v>
      </c>
      <c r="E13" s="12">
        <f t="shared" si="0"/>
        <v>3084003.3</v>
      </c>
      <c r="F13" s="12">
        <f t="shared" si="1"/>
        <v>23644025.300000001</v>
      </c>
      <c r="G13" s="13" t="s">
        <v>81</v>
      </c>
      <c r="H13" s="13" t="s">
        <v>81</v>
      </c>
      <c r="I13" s="13">
        <v>11</v>
      </c>
      <c r="J13" s="15">
        <v>26445353.949999999</v>
      </c>
      <c r="K13" s="15">
        <v>26072691.07</v>
      </c>
      <c r="L13" s="28">
        <v>22084321.609999999</v>
      </c>
    </row>
    <row r="14" spans="1:14" s="40" customFormat="1" ht="57.5" x14ac:dyDescent="0.25">
      <c r="A14" s="27" t="s">
        <v>94</v>
      </c>
      <c r="B14" s="11" t="s">
        <v>45</v>
      </c>
      <c r="C14" s="14" t="s">
        <v>95</v>
      </c>
      <c r="D14" s="12">
        <v>68281004.609999999</v>
      </c>
      <c r="E14" s="12">
        <f t="shared" si="0"/>
        <v>10242150.691499999</v>
      </c>
      <c r="F14" s="12">
        <f t="shared" si="1"/>
        <v>78523155.301499993</v>
      </c>
      <c r="G14" s="13" t="s">
        <v>84</v>
      </c>
      <c r="H14" s="13"/>
      <c r="I14" s="13">
        <v>33</v>
      </c>
      <c r="J14" s="15">
        <v>101518348.52</v>
      </c>
      <c r="K14" s="15">
        <v>87741174.359999999</v>
      </c>
      <c r="L14" s="28">
        <v>74554978.279999986</v>
      </c>
    </row>
    <row r="15" spans="1:14" s="40" customFormat="1" ht="46" x14ac:dyDescent="0.25">
      <c r="A15" s="27" t="s">
        <v>96</v>
      </c>
      <c r="B15" s="11" t="s">
        <v>48</v>
      </c>
      <c r="C15" s="14" t="s">
        <v>97</v>
      </c>
      <c r="D15" s="12">
        <v>155756354.16</v>
      </c>
      <c r="E15" s="12">
        <f t="shared" si="0"/>
        <v>23363453.123999998</v>
      </c>
      <c r="F15" s="16">
        <f t="shared" si="1"/>
        <v>179119807.28399998</v>
      </c>
      <c r="G15" s="13" t="s">
        <v>84</v>
      </c>
      <c r="H15" s="13"/>
      <c r="I15" s="13">
        <v>10</v>
      </c>
      <c r="J15" s="15">
        <v>191120915.07000002</v>
      </c>
      <c r="K15" s="15">
        <v>164391566.03999999</v>
      </c>
      <c r="L15" s="28">
        <v>139732831.16999999</v>
      </c>
    </row>
    <row r="16" spans="1:14" ht="34.5" x14ac:dyDescent="0.25">
      <c r="A16" s="29" t="s">
        <v>98</v>
      </c>
      <c r="B16" s="11" t="s">
        <v>44</v>
      </c>
      <c r="C16" s="14" t="s">
        <v>107</v>
      </c>
      <c r="D16" s="12">
        <v>50592629</v>
      </c>
      <c r="E16" s="12">
        <f>(D16*0.1)/0.85</f>
        <v>5952074.0000000009</v>
      </c>
      <c r="F16" s="12">
        <f>D16+E16</f>
        <v>56544703</v>
      </c>
      <c r="G16" s="13" t="s">
        <v>84</v>
      </c>
      <c r="H16" s="13"/>
      <c r="I16" s="17">
        <v>8</v>
      </c>
      <c r="J16" s="15">
        <v>28110707.030000001</v>
      </c>
      <c r="K16" s="15">
        <v>28110707.030000001</v>
      </c>
      <c r="L16" s="28">
        <v>23796376.140000001</v>
      </c>
    </row>
    <row r="17" spans="1:12" ht="34.5" x14ac:dyDescent="0.25">
      <c r="A17" s="29" t="s">
        <v>99</v>
      </c>
      <c r="B17" s="11" t="s">
        <v>54</v>
      </c>
      <c r="C17" s="14" t="s">
        <v>106</v>
      </c>
      <c r="D17" s="12">
        <v>12000001</v>
      </c>
      <c r="E17" s="12">
        <f>(D17*0.1)/0.85</f>
        <v>1411764.8235294118</v>
      </c>
      <c r="F17" s="12">
        <f>D17+E17</f>
        <v>13411765.823529411</v>
      </c>
      <c r="G17" s="13" t="s">
        <v>84</v>
      </c>
      <c r="H17" s="13"/>
      <c r="I17" s="17">
        <v>3</v>
      </c>
      <c r="J17" s="15">
        <v>6813419.1299999999</v>
      </c>
      <c r="K17" s="15">
        <v>6813419.1299999999</v>
      </c>
      <c r="L17" s="28">
        <v>5785503.4800000004</v>
      </c>
    </row>
    <row r="18" spans="1:12" ht="34.5" x14ac:dyDescent="0.25">
      <c r="A18" s="29" t="s">
        <v>102</v>
      </c>
      <c r="B18" s="11" t="s">
        <v>104</v>
      </c>
      <c r="C18" s="49" t="s">
        <v>103</v>
      </c>
      <c r="D18" s="12">
        <v>3306074</v>
      </c>
      <c r="E18" s="12">
        <f>(D18*0.1)/0.85</f>
        <v>388949.8823529412</v>
      </c>
      <c r="F18" s="12">
        <f>D18+E18</f>
        <v>3695023.8823529412</v>
      </c>
      <c r="G18" s="50" t="s">
        <v>84</v>
      </c>
      <c r="H18" s="50"/>
      <c r="I18" s="50">
        <v>7</v>
      </c>
      <c r="J18" s="51">
        <v>13828118.550000001</v>
      </c>
      <c r="K18" s="51">
        <v>13828118.550000001</v>
      </c>
      <c r="L18" s="30">
        <v>11753900.76</v>
      </c>
    </row>
    <row r="19" spans="1:12" ht="84.75" customHeight="1" x14ac:dyDescent="0.25">
      <c r="A19" s="52" t="s">
        <v>100</v>
      </c>
      <c r="B19" s="13" t="s">
        <v>105</v>
      </c>
      <c r="C19" s="49" t="s">
        <v>101</v>
      </c>
      <c r="D19" s="12">
        <v>942426</v>
      </c>
      <c r="E19" s="12">
        <f>(D19*0.1)/0.85</f>
        <v>110873.64705882354</v>
      </c>
      <c r="F19" s="12">
        <f>D19+E19</f>
        <v>1053299.6470588236</v>
      </c>
      <c r="G19" s="50" t="s">
        <v>84</v>
      </c>
      <c r="H19" s="53"/>
      <c r="I19" s="50" t="s">
        <v>93</v>
      </c>
      <c r="J19" s="51" t="s">
        <v>93</v>
      </c>
      <c r="K19" s="51" t="s">
        <v>93</v>
      </c>
      <c r="L19" s="30" t="s">
        <v>93</v>
      </c>
    </row>
    <row r="20" spans="1:12" ht="84.75" customHeight="1" x14ac:dyDescent="0.25">
      <c r="A20" s="54" t="s">
        <v>167</v>
      </c>
      <c r="B20" s="13" t="s">
        <v>105</v>
      </c>
      <c r="C20" s="71" t="s">
        <v>168</v>
      </c>
      <c r="D20" s="12">
        <v>942426</v>
      </c>
      <c r="E20" s="55">
        <v>110873.64705882354</v>
      </c>
      <c r="F20" s="55">
        <v>1053299.6470588236</v>
      </c>
      <c r="G20" s="56" t="s">
        <v>84</v>
      </c>
      <c r="H20" s="57"/>
      <c r="I20" s="56" t="s">
        <v>93</v>
      </c>
      <c r="J20" s="58" t="s">
        <v>93</v>
      </c>
      <c r="K20" s="58" t="s">
        <v>93</v>
      </c>
      <c r="L20" s="59" t="s">
        <v>93</v>
      </c>
    </row>
    <row r="21" spans="1:12" ht="66" customHeight="1" thickBot="1" x14ac:dyDescent="0.3">
      <c r="A21" s="60" t="s">
        <v>169</v>
      </c>
      <c r="B21" s="68" t="s">
        <v>108</v>
      </c>
      <c r="C21" s="69" t="s">
        <v>170</v>
      </c>
      <c r="D21" s="70">
        <v>4145125</v>
      </c>
      <c r="E21" s="61">
        <f>(D21*0.1)/0.85</f>
        <v>487661.76470588235</v>
      </c>
      <c r="F21" s="61">
        <f>D21+E21</f>
        <v>4632786.7647058824</v>
      </c>
      <c r="G21" s="62" t="s">
        <v>84</v>
      </c>
      <c r="H21" s="63"/>
      <c r="I21" s="62" t="s">
        <v>93</v>
      </c>
      <c r="J21" s="64" t="s">
        <v>93</v>
      </c>
      <c r="K21" s="64" t="s">
        <v>93</v>
      </c>
      <c r="L21" s="65" t="s">
        <v>93</v>
      </c>
    </row>
    <row r="22" spans="1:12" ht="35.15" customHeight="1" x14ac:dyDescent="0.25">
      <c r="L22" s="33"/>
    </row>
    <row r="24" spans="1:12" ht="11.5" customHeight="1" x14ac:dyDescent="0.25"/>
    <row r="25" spans="1:12" x14ac:dyDescent="0.25">
      <c r="I25" s="41"/>
      <c r="J25" s="41"/>
      <c r="K25" s="41"/>
    </row>
    <row r="26" spans="1:12" x14ac:dyDescent="0.25">
      <c r="L26" s="33"/>
    </row>
  </sheetData>
  <hyperlinks>
    <hyperlink ref="C16" r:id="rId1" xr:uid="{00000000-0004-0000-0200-000000000000}"/>
    <hyperlink ref="C17" r:id="rId2" xr:uid="{00000000-0004-0000-0200-000001000000}"/>
    <hyperlink ref="C18" r:id="rId3" xr:uid="{00000000-0004-0000-0200-000002000000}"/>
    <hyperlink ref="C8" r:id="rId4" xr:uid="{00000000-0004-0000-0200-000003000000}"/>
    <hyperlink ref="C9" r:id="rId5" xr:uid="{00000000-0004-0000-0200-000004000000}"/>
    <hyperlink ref="C11" r:id="rId6" xr:uid="{00000000-0004-0000-0200-000005000000}"/>
    <hyperlink ref="C12" r:id="rId7" xr:uid="{00000000-0004-0000-0200-000006000000}"/>
    <hyperlink ref="C13" r:id="rId8" xr:uid="{00000000-0004-0000-0200-000007000000}"/>
    <hyperlink ref="C19" r:id="rId9" xr:uid="{00000000-0004-0000-0200-000008000000}"/>
    <hyperlink ref="C21" r:id="rId10" xr:uid="{00000000-0004-0000-0200-000009000000}"/>
    <hyperlink ref="C20" r:id="rId11" xr:uid="{00000000-0004-0000-0200-00000A000000}"/>
  </hyperlinks>
  <pageMargins left="0.7" right="0.7" top="0.75" bottom="0.75" header="0.3" footer="0.3"/>
  <pageSetup paperSize="9" scale="26" orientation="portrait"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"/>
  <sheetViews>
    <sheetView workbookViewId="0">
      <selection activeCell="B20" sqref="B20"/>
    </sheetView>
  </sheetViews>
  <sheetFormatPr defaultRowHeight="14.5" x14ac:dyDescent="0.35"/>
  <cols>
    <col min="1" max="1" width="28.453125" customWidth="1"/>
    <col min="2" max="3" width="23.26953125" customWidth="1"/>
    <col min="4" max="4" width="18" bestFit="1" customWidth="1"/>
    <col min="5" max="5" width="18" customWidth="1"/>
    <col min="6" max="6" width="16.81640625" customWidth="1"/>
    <col min="7" max="7" width="28.7265625" bestFit="1" customWidth="1"/>
    <col min="8" max="8" width="21.453125" customWidth="1"/>
    <col min="9" max="9" width="16.453125" customWidth="1"/>
    <col min="10" max="10" width="16.81640625" customWidth="1"/>
  </cols>
  <sheetData>
    <row r="1" spans="1:10" x14ac:dyDescent="0.35">
      <c r="A1" s="72" t="s">
        <v>37</v>
      </c>
      <c r="B1" s="2"/>
      <c r="C1" s="137"/>
      <c r="D1" s="137"/>
      <c r="E1" s="137"/>
      <c r="F1" s="137"/>
      <c r="G1" s="137"/>
      <c r="H1" s="137"/>
      <c r="I1" s="137"/>
      <c r="J1" s="137"/>
    </row>
    <row r="2" spans="1:10" x14ac:dyDescent="0.35">
      <c r="A2" s="2"/>
      <c r="B2" s="2"/>
      <c r="C2" s="2"/>
      <c r="D2" s="137"/>
      <c r="E2" s="137"/>
      <c r="F2" s="137"/>
      <c r="G2" s="137"/>
      <c r="H2" s="137"/>
      <c r="I2" s="137"/>
      <c r="J2" s="137"/>
    </row>
    <row r="3" spans="1:10" x14ac:dyDescent="0.35">
      <c r="A3" s="72" t="s">
        <v>297</v>
      </c>
      <c r="B3" s="2"/>
      <c r="C3" s="2"/>
      <c r="D3" s="137"/>
      <c r="E3" s="137"/>
      <c r="F3" s="137"/>
      <c r="G3" s="137"/>
      <c r="H3" s="137"/>
      <c r="I3" s="199"/>
      <c r="J3" s="199"/>
    </row>
    <row r="4" spans="1:10" ht="15" thickBot="1" x14ac:dyDescent="0.4">
      <c r="A4" s="2"/>
      <c r="B4" s="2"/>
      <c r="C4" s="2"/>
      <c r="D4" s="137"/>
      <c r="E4" s="137"/>
      <c r="F4" s="137"/>
      <c r="G4" s="137"/>
      <c r="H4" s="137"/>
      <c r="I4" s="137"/>
      <c r="J4" s="137"/>
    </row>
    <row r="5" spans="1:10" ht="69" x14ac:dyDescent="0.35">
      <c r="A5" s="136" t="s">
        <v>296</v>
      </c>
      <c r="B5" s="135" t="s">
        <v>295</v>
      </c>
      <c r="C5" s="135" t="s">
        <v>1</v>
      </c>
      <c r="D5" s="135" t="s">
        <v>294</v>
      </c>
      <c r="E5" s="135" t="s">
        <v>293</v>
      </c>
      <c r="F5" s="135" t="s">
        <v>292</v>
      </c>
      <c r="G5" s="135" t="s">
        <v>291</v>
      </c>
      <c r="H5" s="135" t="s">
        <v>290</v>
      </c>
      <c r="I5" s="135" t="s">
        <v>289</v>
      </c>
      <c r="J5" s="134" t="s">
        <v>288</v>
      </c>
    </row>
    <row r="6" spans="1:10" ht="140.25" customHeight="1" x14ac:dyDescent="0.35">
      <c r="A6" s="133" t="s">
        <v>287</v>
      </c>
      <c r="B6" s="132" t="s">
        <v>286</v>
      </c>
      <c r="C6" s="131" t="s">
        <v>285</v>
      </c>
      <c r="D6" s="130" t="s">
        <v>284</v>
      </c>
      <c r="E6" s="130" t="s">
        <v>283</v>
      </c>
      <c r="F6" s="129">
        <v>43943</v>
      </c>
      <c r="G6" s="129">
        <v>43957</v>
      </c>
      <c r="H6" s="128">
        <v>91200000</v>
      </c>
      <c r="I6" s="128">
        <v>91200000</v>
      </c>
      <c r="J6" s="128">
        <v>91200000</v>
      </c>
    </row>
  </sheetData>
  <mergeCells count="1">
    <mergeCell ref="I3:J3"/>
  </mergeCells>
  <hyperlinks>
    <hyperlink ref="B6" r:id="rId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72"/>
  <sheetViews>
    <sheetView zoomScale="75" zoomScaleNormal="75" zoomScaleSheetLayoutView="70" workbookViewId="0">
      <pane xSplit="1" ySplit="6" topLeftCell="G48" activePane="bottomRight" state="frozen"/>
      <selection pane="topRight" activeCell="B1" sqref="B1"/>
      <selection pane="bottomLeft" activeCell="A5" sqref="A5"/>
      <selection pane="bottomRight" activeCell="R52" sqref="R52"/>
    </sheetView>
  </sheetViews>
  <sheetFormatPr defaultColWidth="9.1796875" defaultRowHeight="14.5" x14ac:dyDescent="0.35"/>
  <cols>
    <col min="1" max="1" width="18.7265625" style="108" customWidth="1"/>
    <col min="2" max="2" width="6.453125" style="97" customWidth="1"/>
    <col min="3" max="3" width="15" style="97" customWidth="1"/>
    <col min="4" max="4" width="7.26953125" style="97" customWidth="1"/>
    <col min="5" max="5" width="7.453125" style="97" customWidth="1"/>
    <col min="6" max="6" width="10.26953125" style="97" customWidth="1"/>
    <col min="7" max="7" width="10.54296875" style="97" customWidth="1"/>
    <col min="8" max="8" width="7.7265625" style="97" customWidth="1"/>
    <col min="9" max="9" width="18" style="97" customWidth="1"/>
    <col min="10" max="10" width="13.453125" style="97" customWidth="1"/>
    <col min="11" max="11" width="28.81640625" style="97" customWidth="1"/>
    <col min="12" max="12" width="15" style="97" customWidth="1"/>
    <col min="13" max="13" width="22.81640625" style="97" customWidth="1"/>
    <col min="14" max="14" width="13.81640625" style="97" customWidth="1"/>
    <col min="15" max="15" width="13" style="97" customWidth="1"/>
    <col min="16" max="16" width="13.1796875" style="97" customWidth="1"/>
    <col min="17" max="17" width="13.81640625" style="97" customWidth="1"/>
    <col min="18" max="18" width="20.54296875" style="108" customWidth="1"/>
    <col min="19" max="19" width="12.54296875" style="97" customWidth="1"/>
    <col min="20" max="20" width="19.81640625" style="97" customWidth="1"/>
    <col min="21" max="21" width="14.81640625" style="97" customWidth="1"/>
    <col min="22" max="22" width="18.453125" style="97" customWidth="1"/>
    <col min="23" max="23" width="13.26953125" style="97" customWidth="1"/>
    <col min="24" max="24" width="26.1796875" style="97" customWidth="1"/>
    <col min="25" max="25" width="18.1796875" style="97" customWidth="1"/>
    <col min="26" max="26" width="99.7265625" style="109" customWidth="1"/>
    <col min="27" max="27" width="9.1796875" style="97"/>
    <col min="28" max="28" width="16.54296875" style="97" customWidth="1"/>
    <col min="29" max="29" width="9.1796875" style="97"/>
    <col min="30" max="30" width="6.54296875" style="97" customWidth="1"/>
    <col min="31" max="16384" width="9.1796875" style="97"/>
  </cols>
  <sheetData>
    <row r="1" spans="1:30" x14ac:dyDescent="0.35">
      <c r="A1" s="72" t="s">
        <v>37</v>
      </c>
    </row>
    <row r="3" spans="1:30" s="91" customFormat="1" x14ac:dyDescent="0.35">
      <c r="A3" s="90" t="s">
        <v>266</v>
      </c>
      <c r="H3" s="92"/>
      <c r="N3" s="93"/>
      <c r="O3" s="93"/>
      <c r="P3" s="93"/>
      <c r="Q3" s="93"/>
      <c r="R3" s="90"/>
      <c r="Z3" s="94"/>
    </row>
    <row r="4" spans="1:30" ht="99.75" customHeight="1" x14ac:dyDescent="0.35">
      <c r="A4" s="214" t="s">
        <v>178</v>
      </c>
      <c r="B4" s="214" t="s">
        <v>179</v>
      </c>
      <c r="C4" s="214" t="s">
        <v>180</v>
      </c>
      <c r="D4" s="95" t="s">
        <v>181</v>
      </c>
      <c r="E4" s="214" t="s">
        <v>182</v>
      </c>
      <c r="F4" s="214" t="s">
        <v>183</v>
      </c>
      <c r="G4" s="214" t="s">
        <v>184</v>
      </c>
      <c r="H4" s="214" t="s">
        <v>185</v>
      </c>
      <c r="I4" s="214" t="s">
        <v>186</v>
      </c>
      <c r="J4" s="214" t="s">
        <v>187</v>
      </c>
      <c r="K4" s="214" t="s">
        <v>188</v>
      </c>
      <c r="L4" s="214" t="s">
        <v>189</v>
      </c>
      <c r="M4" s="214" t="s">
        <v>6</v>
      </c>
      <c r="N4" s="220" t="s">
        <v>190</v>
      </c>
      <c r="O4" s="221"/>
      <c r="P4" s="220" t="s">
        <v>191</v>
      </c>
      <c r="Q4" s="221"/>
      <c r="R4" s="214" t="s">
        <v>192</v>
      </c>
      <c r="S4" s="96" t="s">
        <v>193</v>
      </c>
      <c r="T4" s="220" t="s">
        <v>194</v>
      </c>
      <c r="U4" s="221"/>
      <c r="V4" s="96" t="s">
        <v>195</v>
      </c>
      <c r="W4" s="96" t="s">
        <v>196</v>
      </c>
      <c r="X4" s="96" t="s">
        <v>197</v>
      </c>
      <c r="Y4" s="96" t="s">
        <v>198</v>
      </c>
      <c r="Z4" s="96" t="s">
        <v>199</v>
      </c>
      <c r="AD4" s="98" t="s">
        <v>200</v>
      </c>
    </row>
    <row r="5" spans="1:30" s="98" customFormat="1" ht="42.75" customHeight="1" x14ac:dyDescent="0.35">
      <c r="A5" s="215"/>
      <c r="B5" s="215"/>
      <c r="C5" s="215"/>
      <c r="D5" s="96" t="s">
        <v>201</v>
      </c>
      <c r="E5" s="215"/>
      <c r="F5" s="215"/>
      <c r="G5" s="215"/>
      <c r="H5" s="215"/>
      <c r="I5" s="215"/>
      <c r="J5" s="215"/>
      <c r="K5" s="215"/>
      <c r="L5" s="215"/>
      <c r="M5" s="215"/>
      <c r="N5" s="96" t="s">
        <v>7</v>
      </c>
      <c r="O5" s="96" t="s">
        <v>8</v>
      </c>
      <c r="P5" s="96" t="s">
        <v>7</v>
      </c>
      <c r="Q5" s="96" t="s">
        <v>8</v>
      </c>
      <c r="R5" s="215"/>
      <c r="S5" s="96" t="s">
        <v>201</v>
      </c>
      <c r="T5" s="96" t="s">
        <v>201</v>
      </c>
      <c r="U5" s="96" t="s">
        <v>202</v>
      </c>
      <c r="V5" s="96" t="s">
        <v>201</v>
      </c>
      <c r="W5" s="96" t="s">
        <v>201</v>
      </c>
      <c r="X5" s="96" t="s">
        <v>201</v>
      </c>
      <c r="Y5" s="96"/>
      <c r="Z5" s="96"/>
      <c r="AD5" s="98" t="s">
        <v>203</v>
      </c>
    </row>
    <row r="6" spans="1:30" s="98" customFormat="1" ht="19.149999999999999" customHeight="1" x14ac:dyDescent="0.35">
      <c r="A6" s="99">
        <v>1</v>
      </c>
      <c r="B6" s="99">
        <v>2</v>
      </c>
      <c r="C6" s="99">
        <v>3</v>
      </c>
      <c r="D6" s="100">
        <v>4</v>
      </c>
      <c r="E6" s="99">
        <v>5</v>
      </c>
      <c r="F6" s="99">
        <v>6</v>
      </c>
      <c r="G6" s="101">
        <v>7</v>
      </c>
      <c r="H6" s="101">
        <v>8</v>
      </c>
      <c r="I6" s="99">
        <v>9</v>
      </c>
      <c r="J6" s="99">
        <v>10</v>
      </c>
      <c r="K6" s="101">
        <v>11</v>
      </c>
      <c r="L6" s="101">
        <v>12</v>
      </c>
      <c r="M6" s="101">
        <v>13</v>
      </c>
      <c r="N6" s="102">
        <v>14</v>
      </c>
      <c r="O6" s="102">
        <v>15</v>
      </c>
      <c r="P6" s="102">
        <v>16</v>
      </c>
      <c r="Q6" s="102">
        <v>17</v>
      </c>
      <c r="R6" s="101">
        <v>18</v>
      </c>
      <c r="S6" s="102">
        <v>19</v>
      </c>
      <c r="T6" s="102">
        <v>20</v>
      </c>
      <c r="U6" s="102">
        <v>21</v>
      </c>
      <c r="V6" s="102">
        <v>22</v>
      </c>
      <c r="W6" s="102">
        <v>23</v>
      </c>
      <c r="X6" s="102">
        <v>24</v>
      </c>
      <c r="Y6" s="102">
        <v>25</v>
      </c>
      <c r="Z6" s="103">
        <v>26</v>
      </c>
      <c r="AD6" s="98" t="s">
        <v>204</v>
      </c>
    </row>
    <row r="7" spans="1:30" s="98" customFormat="1" ht="114.75" customHeight="1" x14ac:dyDescent="0.35">
      <c r="A7" s="209" t="s">
        <v>205</v>
      </c>
      <c r="B7" s="209" t="s">
        <v>109</v>
      </c>
      <c r="C7" s="206" t="s">
        <v>206</v>
      </c>
      <c r="D7" s="209" t="s">
        <v>207</v>
      </c>
      <c r="E7" s="209"/>
      <c r="F7" s="209"/>
      <c r="G7" s="206" t="s">
        <v>208</v>
      </c>
      <c r="H7" s="209" t="s">
        <v>209</v>
      </c>
      <c r="I7" s="216"/>
      <c r="J7" s="216"/>
      <c r="K7" s="73"/>
      <c r="L7" s="74"/>
      <c r="M7" s="206" t="s">
        <v>210</v>
      </c>
      <c r="N7" s="176">
        <v>11822707.799999999</v>
      </c>
      <c r="O7" s="177">
        <v>1390906.8</v>
      </c>
      <c r="P7" s="176">
        <v>11822707.799999999</v>
      </c>
      <c r="Q7" s="177">
        <v>1390906.8</v>
      </c>
      <c r="R7" s="206" t="s">
        <v>211</v>
      </c>
      <c r="S7" s="75" t="s">
        <v>207</v>
      </c>
      <c r="T7" s="76" t="s">
        <v>281</v>
      </c>
      <c r="U7" s="76" t="s">
        <v>282</v>
      </c>
      <c r="V7" s="76" t="s">
        <v>281</v>
      </c>
      <c r="W7" s="77" t="s">
        <v>212</v>
      </c>
      <c r="X7" s="77" t="s">
        <v>213</v>
      </c>
      <c r="Y7" s="104" t="s">
        <v>203</v>
      </c>
      <c r="Z7" s="212" t="s">
        <v>265</v>
      </c>
      <c r="AB7" s="105">
        <f>O7-Q7</f>
        <v>0</v>
      </c>
    </row>
    <row r="8" spans="1:30" s="98" customFormat="1" ht="13" x14ac:dyDescent="0.35">
      <c r="A8" s="210"/>
      <c r="B8" s="210"/>
      <c r="C8" s="207"/>
      <c r="D8" s="210"/>
      <c r="E8" s="210"/>
      <c r="F8" s="210"/>
      <c r="G8" s="207"/>
      <c r="H8" s="210"/>
      <c r="I8" s="217"/>
      <c r="J8" s="217"/>
      <c r="K8" s="78" t="s">
        <v>214</v>
      </c>
      <c r="L8" s="79"/>
      <c r="M8" s="207"/>
      <c r="N8" s="80"/>
      <c r="O8" s="81"/>
      <c r="P8" s="82"/>
      <c r="Q8" s="83"/>
      <c r="R8" s="207"/>
      <c r="S8" s="75"/>
      <c r="T8" s="76"/>
      <c r="U8" s="76"/>
      <c r="V8" s="84"/>
      <c r="W8" s="77"/>
      <c r="X8" s="85"/>
      <c r="Y8" s="104" t="s">
        <v>203</v>
      </c>
      <c r="Z8" s="212"/>
      <c r="AB8" s="105"/>
    </row>
    <row r="9" spans="1:30" s="98" customFormat="1" ht="13" x14ac:dyDescent="0.35">
      <c r="A9" s="210"/>
      <c r="B9" s="210"/>
      <c r="C9" s="207"/>
      <c r="D9" s="210"/>
      <c r="E9" s="210"/>
      <c r="F9" s="210"/>
      <c r="G9" s="207"/>
      <c r="H9" s="210"/>
      <c r="I9" s="217"/>
      <c r="J9" s="217"/>
      <c r="K9" s="78" t="s">
        <v>215</v>
      </c>
      <c r="L9" s="79"/>
      <c r="M9" s="207"/>
      <c r="N9" s="80"/>
      <c r="O9" s="81"/>
      <c r="P9" s="82"/>
      <c r="Q9" s="83"/>
      <c r="R9" s="207"/>
      <c r="S9" s="75"/>
      <c r="T9" s="76"/>
      <c r="U9" s="76"/>
      <c r="V9" s="84"/>
      <c r="W9" s="77"/>
      <c r="X9" s="85"/>
      <c r="Y9" s="104" t="s">
        <v>203</v>
      </c>
      <c r="Z9" s="212"/>
      <c r="AB9" s="105"/>
    </row>
    <row r="10" spans="1:30" s="98" customFormat="1" ht="13" x14ac:dyDescent="0.35">
      <c r="A10" s="210"/>
      <c r="B10" s="210"/>
      <c r="C10" s="207"/>
      <c r="D10" s="210"/>
      <c r="E10" s="210"/>
      <c r="F10" s="210"/>
      <c r="G10" s="207"/>
      <c r="H10" s="210"/>
      <c r="I10" s="217"/>
      <c r="J10" s="217"/>
      <c r="K10" s="78" t="s">
        <v>216</v>
      </c>
      <c r="L10" s="79"/>
      <c r="M10" s="207"/>
      <c r="N10" s="80"/>
      <c r="O10" s="81"/>
      <c r="P10" s="82"/>
      <c r="Q10" s="83"/>
      <c r="R10" s="207"/>
      <c r="S10" s="75"/>
      <c r="T10" s="76"/>
      <c r="U10" s="76"/>
      <c r="V10" s="84"/>
      <c r="W10" s="77"/>
      <c r="X10" s="85"/>
      <c r="Y10" s="104" t="s">
        <v>203</v>
      </c>
      <c r="Z10" s="212"/>
      <c r="AB10" s="105"/>
    </row>
    <row r="11" spans="1:30" s="98" customFormat="1" ht="34.5" customHeight="1" x14ac:dyDescent="0.35">
      <c r="A11" s="210"/>
      <c r="B11" s="210"/>
      <c r="C11" s="207"/>
      <c r="D11" s="210"/>
      <c r="E11" s="210"/>
      <c r="F11" s="210"/>
      <c r="G11" s="207"/>
      <c r="H11" s="210"/>
      <c r="I11" s="217"/>
      <c r="J11" s="217"/>
      <c r="K11" s="78" t="s">
        <v>217</v>
      </c>
      <c r="L11" s="79"/>
      <c r="M11" s="207"/>
      <c r="N11" s="80"/>
      <c r="O11" s="81"/>
      <c r="P11" s="82"/>
      <c r="Q11" s="83"/>
      <c r="R11" s="207"/>
      <c r="S11" s="75"/>
      <c r="T11" s="76"/>
      <c r="U11" s="76"/>
      <c r="V11" s="84"/>
      <c r="W11" s="77"/>
      <c r="X11" s="85"/>
      <c r="Y11" s="104" t="s">
        <v>203</v>
      </c>
      <c r="Z11" s="212"/>
      <c r="AB11" s="105"/>
    </row>
    <row r="12" spans="1:30" s="98" customFormat="1" ht="26.5" customHeight="1" x14ac:dyDescent="0.35">
      <c r="A12" s="210"/>
      <c r="B12" s="210"/>
      <c r="C12" s="207"/>
      <c r="D12" s="210"/>
      <c r="E12" s="210"/>
      <c r="F12" s="210"/>
      <c r="G12" s="207"/>
      <c r="H12" s="210"/>
      <c r="I12" s="217"/>
      <c r="J12" s="217"/>
      <c r="K12" s="86" t="s">
        <v>218</v>
      </c>
      <c r="L12" s="79"/>
      <c r="M12" s="207"/>
      <c r="N12" s="80"/>
      <c r="O12" s="81"/>
      <c r="P12" s="82"/>
      <c r="Q12" s="83"/>
      <c r="R12" s="207"/>
      <c r="S12" s="75" t="s">
        <v>207</v>
      </c>
      <c r="T12" s="115" t="s">
        <v>207</v>
      </c>
      <c r="U12" s="115">
        <v>0</v>
      </c>
      <c r="V12" s="84" t="s">
        <v>212</v>
      </c>
      <c r="W12" s="77" t="s">
        <v>212</v>
      </c>
      <c r="X12" s="85" t="s">
        <v>280</v>
      </c>
      <c r="Y12" s="104" t="s">
        <v>204</v>
      </c>
      <c r="Z12" s="212"/>
      <c r="AB12" s="105"/>
    </row>
    <row r="13" spans="1:30" s="98" customFormat="1" ht="25" customHeight="1" x14ac:dyDescent="0.35">
      <c r="A13" s="210"/>
      <c r="B13" s="210"/>
      <c r="C13" s="207"/>
      <c r="D13" s="210"/>
      <c r="E13" s="210"/>
      <c r="F13" s="210"/>
      <c r="G13" s="207"/>
      <c r="H13" s="210"/>
      <c r="I13" s="217"/>
      <c r="J13" s="217"/>
      <c r="K13" s="86" t="s">
        <v>219</v>
      </c>
      <c r="L13" s="79"/>
      <c r="M13" s="207"/>
      <c r="N13" s="80"/>
      <c r="O13" s="81"/>
      <c r="P13" s="82"/>
      <c r="Q13" s="83"/>
      <c r="R13" s="207"/>
      <c r="S13" s="75" t="s">
        <v>207</v>
      </c>
      <c r="T13" s="115" t="s">
        <v>207</v>
      </c>
      <c r="U13" s="115">
        <v>0</v>
      </c>
      <c r="V13" s="84" t="s">
        <v>212</v>
      </c>
      <c r="W13" s="77" t="s">
        <v>212</v>
      </c>
      <c r="X13" s="85" t="s">
        <v>280</v>
      </c>
      <c r="Y13" s="104" t="s">
        <v>204</v>
      </c>
      <c r="Z13" s="212"/>
      <c r="AB13" s="105"/>
    </row>
    <row r="14" spans="1:30" s="98" customFormat="1" ht="23.5" customHeight="1" x14ac:dyDescent="0.35">
      <c r="A14" s="210"/>
      <c r="B14" s="210"/>
      <c r="C14" s="207"/>
      <c r="D14" s="210"/>
      <c r="E14" s="210"/>
      <c r="F14" s="210"/>
      <c r="G14" s="207"/>
      <c r="H14" s="210"/>
      <c r="I14" s="217"/>
      <c r="J14" s="217"/>
      <c r="K14" s="86" t="s">
        <v>220</v>
      </c>
      <c r="L14" s="79"/>
      <c r="M14" s="207"/>
      <c r="N14" s="80"/>
      <c r="O14" s="81"/>
      <c r="P14" s="82"/>
      <c r="Q14" s="83"/>
      <c r="R14" s="207"/>
      <c r="S14" s="75" t="s">
        <v>207</v>
      </c>
      <c r="T14" s="115" t="s">
        <v>207</v>
      </c>
      <c r="U14" s="115">
        <v>0</v>
      </c>
      <c r="V14" s="84" t="s">
        <v>212</v>
      </c>
      <c r="W14" s="77" t="s">
        <v>212</v>
      </c>
      <c r="X14" s="85" t="s">
        <v>280</v>
      </c>
      <c r="Y14" s="104" t="s">
        <v>204</v>
      </c>
      <c r="Z14" s="212"/>
      <c r="AB14" s="105"/>
    </row>
    <row r="15" spans="1:30" s="98" customFormat="1" ht="23.15" customHeight="1" x14ac:dyDescent="0.35">
      <c r="A15" s="210"/>
      <c r="B15" s="210"/>
      <c r="C15" s="207"/>
      <c r="D15" s="210"/>
      <c r="E15" s="210"/>
      <c r="F15" s="210"/>
      <c r="G15" s="207"/>
      <c r="H15" s="210"/>
      <c r="I15" s="217"/>
      <c r="J15" s="217"/>
      <c r="K15" s="86" t="s">
        <v>221</v>
      </c>
      <c r="L15" s="79"/>
      <c r="M15" s="207"/>
      <c r="N15" s="80"/>
      <c r="O15" s="81"/>
      <c r="P15" s="82"/>
      <c r="Q15" s="83"/>
      <c r="R15" s="207"/>
      <c r="S15" s="75"/>
      <c r="T15" s="76"/>
      <c r="U15" s="76"/>
      <c r="V15" s="84"/>
      <c r="W15" s="77"/>
      <c r="X15" s="85"/>
      <c r="Y15" s="104" t="s">
        <v>203</v>
      </c>
      <c r="Z15" s="212"/>
      <c r="AB15" s="105"/>
    </row>
    <row r="16" spans="1:30" s="98" customFormat="1" ht="13" x14ac:dyDescent="0.35">
      <c r="A16" s="210"/>
      <c r="B16" s="210"/>
      <c r="C16" s="207"/>
      <c r="D16" s="210"/>
      <c r="E16" s="210"/>
      <c r="F16" s="210"/>
      <c r="G16" s="207"/>
      <c r="H16" s="210"/>
      <c r="I16" s="217"/>
      <c r="J16" s="217"/>
      <c r="K16" s="86" t="s">
        <v>222</v>
      </c>
      <c r="L16" s="79"/>
      <c r="M16" s="207"/>
      <c r="N16" s="80"/>
      <c r="O16" s="81"/>
      <c r="P16" s="82"/>
      <c r="Q16" s="83"/>
      <c r="R16" s="207"/>
      <c r="S16" s="75"/>
      <c r="T16" s="76"/>
      <c r="U16" s="76"/>
      <c r="V16" s="84"/>
      <c r="W16" s="77"/>
      <c r="X16" s="85"/>
      <c r="Y16" s="104" t="s">
        <v>203</v>
      </c>
      <c r="Z16" s="212"/>
      <c r="AB16" s="105"/>
    </row>
    <row r="17" spans="1:28" s="98" customFormat="1" ht="13" x14ac:dyDescent="0.35">
      <c r="A17" s="210"/>
      <c r="B17" s="210"/>
      <c r="C17" s="207"/>
      <c r="D17" s="210"/>
      <c r="E17" s="210"/>
      <c r="F17" s="210"/>
      <c r="G17" s="207"/>
      <c r="H17" s="210"/>
      <c r="I17" s="217"/>
      <c r="J17" s="217"/>
      <c r="K17" s="78" t="s">
        <v>223</v>
      </c>
      <c r="L17" s="79"/>
      <c r="M17" s="207"/>
      <c r="N17" s="80"/>
      <c r="O17" s="81"/>
      <c r="P17" s="82"/>
      <c r="Q17" s="83"/>
      <c r="R17" s="207"/>
      <c r="S17" s="75" t="s">
        <v>207</v>
      </c>
      <c r="T17" s="115" t="s">
        <v>207</v>
      </c>
      <c r="U17" s="115">
        <v>0</v>
      </c>
      <c r="V17" s="84" t="s">
        <v>212</v>
      </c>
      <c r="W17" s="77" t="s">
        <v>212</v>
      </c>
      <c r="X17" s="85" t="s">
        <v>280</v>
      </c>
      <c r="Y17" s="104" t="s">
        <v>204</v>
      </c>
      <c r="Z17" s="212"/>
      <c r="AB17" s="105"/>
    </row>
    <row r="18" spans="1:28" s="98" customFormat="1" ht="13" x14ac:dyDescent="0.35">
      <c r="A18" s="210"/>
      <c r="B18" s="210"/>
      <c r="C18" s="207"/>
      <c r="D18" s="210"/>
      <c r="E18" s="210"/>
      <c r="F18" s="210"/>
      <c r="G18" s="207"/>
      <c r="H18" s="210"/>
      <c r="I18" s="217"/>
      <c r="J18" s="217"/>
      <c r="K18" s="86" t="s">
        <v>224</v>
      </c>
      <c r="L18" s="79"/>
      <c r="M18" s="207"/>
      <c r="N18" s="80"/>
      <c r="O18" s="81"/>
      <c r="P18" s="82"/>
      <c r="Q18" s="83"/>
      <c r="R18" s="207"/>
      <c r="S18" s="75"/>
      <c r="T18" s="76"/>
      <c r="U18" s="76"/>
      <c r="V18" s="84"/>
      <c r="W18" s="77"/>
      <c r="X18" s="85"/>
      <c r="Y18" s="104" t="s">
        <v>203</v>
      </c>
      <c r="Z18" s="212"/>
      <c r="AB18" s="105"/>
    </row>
    <row r="19" spans="1:28" s="98" customFormat="1" ht="13" x14ac:dyDescent="0.35">
      <c r="A19" s="210"/>
      <c r="B19" s="210"/>
      <c r="C19" s="207"/>
      <c r="D19" s="210"/>
      <c r="E19" s="210"/>
      <c r="F19" s="210"/>
      <c r="G19" s="207"/>
      <c r="H19" s="210"/>
      <c r="I19" s="217"/>
      <c r="J19" s="217"/>
      <c r="K19" s="78" t="s">
        <v>225</v>
      </c>
      <c r="L19" s="79"/>
      <c r="M19" s="207"/>
      <c r="N19" s="80"/>
      <c r="O19" s="81"/>
      <c r="P19" s="82"/>
      <c r="Q19" s="83"/>
      <c r="R19" s="207"/>
      <c r="S19" s="75"/>
      <c r="T19" s="76"/>
      <c r="U19" s="76"/>
      <c r="V19" s="84"/>
      <c r="W19" s="77"/>
      <c r="X19" s="85"/>
      <c r="Y19" s="104" t="s">
        <v>203</v>
      </c>
      <c r="Z19" s="212"/>
      <c r="AB19" s="105"/>
    </row>
    <row r="20" spans="1:28" s="98" customFormat="1" ht="13" x14ac:dyDescent="0.35">
      <c r="A20" s="210"/>
      <c r="B20" s="210"/>
      <c r="C20" s="207"/>
      <c r="D20" s="210"/>
      <c r="E20" s="210"/>
      <c r="F20" s="210"/>
      <c r="G20" s="207"/>
      <c r="H20" s="210"/>
      <c r="I20" s="217"/>
      <c r="J20" s="217"/>
      <c r="K20" s="86" t="s">
        <v>226</v>
      </c>
      <c r="L20" s="79"/>
      <c r="M20" s="207"/>
      <c r="N20" s="80"/>
      <c r="O20" s="81"/>
      <c r="P20" s="82"/>
      <c r="Q20" s="83"/>
      <c r="R20" s="207"/>
      <c r="S20" s="75"/>
      <c r="T20" s="76"/>
      <c r="U20" s="76"/>
      <c r="V20" s="84"/>
      <c r="W20" s="77"/>
      <c r="X20" s="85"/>
      <c r="Y20" s="104" t="s">
        <v>203</v>
      </c>
      <c r="Z20" s="212"/>
      <c r="AB20" s="105"/>
    </row>
    <row r="21" spans="1:28" s="98" customFormat="1" ht="13" x14ac:dyDescent="0.35">
      <c r="A21" s="210"/>
      <c r="B21" s="210"/>
      <c r="C21" s="207"/>
      <c r="D21" s="210"/>
      <c r="E21" s="210"/>
      <c r="F21" s="210"/>
      <c r="G21" s="207"/>
      <c r="H21" s="210"/>
      <c r="I21" s="217"/>
      <c r="J21" s="217"/>
      <c r="K21" s="86" t="s">
        <v>227</v>
      </c>
      <c r="L21" s="79"/>
      <c r="M21" s="207"/>
      <c r="N21" s="80"/>
      <c r="O21" s="81"/>
      <c r="P21" s="82"/>
      <c r="Q21" s="83"/>
      <c r="R21" s="207"/>
      <c r="S21" s="75"/>
      <c r="T21" s="76"/>
      <c r="U21" s="76"/>
      <c r="V21" s="84"/>
      <c r="W21" s="77"/>
      <c r="X21" s="85"/>
      <c r="Y21" s="104" t="s">
        <v>203</v>
      </c>
      <c r="Z21" s="212"/>
      <c r="AB21" s="105"/>
    </row>
    <row r="22" spans="1:28" s="98" customFormat="1" ht="13" x14ac:dyDescent="0.35">
      <c r="A22" s="210"/>
      <c r="B22" s="210"/>
      <c r="C22" s="207"/>
      <c r="D22" s="210"/>
      <c r="E22" s="210"/>
      <c r="F22" s="210"/>
      <c r="G22" s="207"/>
      <c r="H22" s="210"/>
      <c r="I22" s="217"/>
      <c r="J22" s="217"/>
      <c r="K22" s="78" t="s">
        <v>228</v>
      </c>
      <c r="L22" s="79"/>
      <c r="M22" s="207"/>
      <c r="N22" s="80"/>
      <c r="O22" s="81"/>
      <c r="P22" s="82"/>
      <c r="Q22" s="83"/>
      <c r="R22" s="207"/>
      <c r="S22" s="75"/>
      <c r="T22" s="76"/>
      <c r="U22" s="76"/>
      <c r="V22" s="84"/>
      <c r="W22" s="77"/>
      <c r="X22" s="85"/>
      <c r="Y22" s="104" t="s">
        <v>203</v>
      </c>
      <c r="Z22" s="212"/>
      <c r="AB22" s="105"/>
    </row>
    <row r="23" spans="1:28" s="98" customFormat="1" ht="13" x14ac:dyDescent="0.35">
      <c r="A23" s="210"/>
      <c r="B23" s="210"/>
      <c r="C23" s="207"/>
      <c r="D23" s="210"/>
      <c r="E23" s="210"/>
      <c r="F23" s="210"/>
      <c r="G23" s="207"/>
      <c r="H23" s="210"/>
      <c r="I23" s="217"/>
      <c r="J23" s="217"/>
      <c r="K23" s="86" t="s">
        <v>229</v>
      </c>
      <c r="L23" s="79"/>
      <c r="M23" s="207"/>
      <c r="N23" s="80"/>
      <c r="O23" s="81"/>
      <c r="P23" s="82"/>
      <c r="Q23" s="83"/>
      <c r="R23" s="207"/>
      <c r="S23" s="75"/>
      <c r="T23" s="76"/>
      <c r="U23" s="76"/>
      <c r="V23" s="84"/>
      <c r="W23" s="77"/>
      <c r="X23" s="85"/>
      <c r="Y23" s="104" t="s">
        <v>203</v>
      </c>
      <c r="Z23" s="212"/>
      <c r="AB23" s="105"/>
    </row>
    <row r="24" spans="1:28" s="98" customFormat="1" ht="13" x14ac:dyDescent="0.35">
      <c r="A24" s="210"/>
      <c r="B24" s="210"/>
      <c r="C24" s="207"/>
      <c r="D24" s="210"/>
      <c r="E24" s="210"/>
      <c r="F24" s="210"/>
      <c r="G24" s="207"/>
      <c r="H24" s="210"/>
      <c r="I24" s="217"/>
      <c r="J24" s="217"/>
      <c r="K24" s="86" t="s">
        <v>230</v>
      </c>
      <c r="L24" s="79"/>
      <c r="M24" s="207"/>
      <c r="N24" s="80"/>
      <c r="O24" s="81"/>
      <c r="P24" s="82"/>
      <c r="Q24" s="83"/>
      <c r="R24" s="207"/>
      <c r="S24" s="75"/>
      <c r="T24" s="76"/>
      <c r="U24" s="76"/>
      <c r="V24" s="84"/>
      <c r="W24" s="77"/>
      <c r="X24" s="85"/>
      <c r="Y24" s="104" t="s">
        <v>203</v>
      </c>
      <c r="Z24" s="212"/>
      <c r="AB24" s="105"/>
    </row>
    <row r="25" spans="1:28" s="98" customFormat="1" ht="13" x14ac:dyDescent="0.35">
      <c r="A25" s="210"/>
      <c r="B25" s="210"/>
      <c r="C25" s="207"/>
      <c r="D25" s="210"/>
      <c r="E25" s="210"/>
      <c r="F25" s="210"/>
      <c r="G25" s="207"/>
      <c r="H25" s="210"/>
      <c r="I25" s="217"/>
      <c r="J25" s="217"/>
      <c r="K25" s="86" t="s">
        <v>231</v>
      </c>
      <c r="L25" s="79"/>
      <c r="M25" s="207"/>
      <c r="N25" s="80"/>
      <c r="O25" s="81"/>
      <c r="P25" s="82"/>
      <c r="Q25" s="83"/>
      <c r="R25" s="207"/>
      <c r="S25" s="75" t="s">
        <v>207</v>
      </c>
      <c r="T25" s="76" t="s">
        <v>207</v>
      </c>
      <c r="U25" s="76">
        <v>0</v>
      </c>
      <c r="V25" s="84" t="s">
        <v>212</v>
      </c>
      <c r="W25" s="77" t="s">
        <v>212</v>
      </c>
      <c r="X25" s="85" t="s">
        <v>280</v>
      </c>
      <c r="Y25" s="104" t="s">
        <v>204</v>
      </c>
      <c r="Z25" s="212"/>
      <c r="AB25" s="105"/>
    </row>
    <row r="26" spans="1:28" s="98" customFormat="1" ht="13" x14ac:dyDescent="0.35">
      <c r="A26" s="210"/>
      <c r="B26" s="210"/>
      <c r="C26" s="207"/>
      <c r="D26" s="210"/>
      <c r="E26" s="210"/>
      <c r="F26" s="210"/>
      <c r="G26" s="207"/>
      <c r="H26" s="210"/>
      <c r="I26" s="217"/>
      <c r="J26" s="217"/>
      <c r="K26" s="86" t="s">
        <v>232</v>
      </c>
      <c r="L26" s="79"/>
      <c r="M26" s="207"/>
      <c r="N26" s="80"/>
      <c r="O26" s="81"/>
      <c r="P26" s="82"/>
      <c r="Q26" s="83"/>
      <c r="R26" s="207"/>
      <c r="S26" s="75"/>
      <c r="T26" s="76"/>
      <c r="U26" s="76"/>
      <c r="V26" s="84"/>
      <c r="W26" s="77"/>
      <c r="X26" s="85"/>
      <c r="Y26" s="104" t="s">
        <v>203</v>
      </c>
      <c r="Z26" s="212"/>
      <c r="AB26" s="105"/>
    </row>
    <row r="27" spans="1:28" s="98" customFormat="1" ht="13" x14ac:dyDescent="0.35">
      <c r="A27" s="210"/>
      <c r="B27" s="210"/>
      <c r="C27" s="207"/>
      <c r="D27" s="210"/>
      <c r="E27" s="210"/>
      <c r="F27" s="210"/>
      <c r="G27" s="207"/>
      <c r="H27" s="210"/>
      <c r="I27" s="217"/>
      <c r="J27" s="217"/>
      <c r="K27" s="86" t="s">
        <v>233</v>
      </c>
      <c r="L27" s="79"/>
      <c r="M27" s="207"/>
      <c r="N27" s="80"/>
      <c r="O27" s="81"/>
      <c r="P27" s="82"/>
      <c r="Q27" s="83"/>
      <c r="R27" s="207"/>
      <c r="S27" s="75"/>
      <c r="T27" s="76"/>
      <c r="U27" s="76"/>
      <c r="V27" s="84"/>
      <c r="W27" s="77"/>
      <c r="X27" s="85"/>
      <c r="Y27" s="104" t="s">
        <v>203</v>
      </c>
      <c r="Z27" s="212"/>
      <c r="AB27" s="105"/>
    </row>
    <row r="28" spans="1:28" s="98" customFormat="1" ht="13" x14ac:dyDescent="0.35">
      <c r="A28" s="210"/>
      <c r="B28" s="210"/>
      <c r="C28" s="207"/>
      <c r="D28" s="210"/>
      <c r="E28" s="210"/>
      <c r="F28" s="210"/>
      <c r="G28" s="207"/>
      <c r="H28" s="210"/>
      <c r="I28" s="217"/>
      <c r="J28" s="217"/>
      <c r="K28" s="86" t="s">
        <v>279</v>
      </c>
      <c r="L28" s="79"/>
      <c r="M28" s="207"/>
      <c r="N28" s="80"/>
      <c r="O28" s="81"/>
      <c r="P28" s="82"/>
      <c r="Q28" s="83"/>
      <c r="R28" s="207"/>
      <c r="S28" s="75" t="s">
        <v>207</v>
      </c>
      <c r="T28" s="116" t="s">
        <v>207</v>
      </c>
      <c r="U28" s="116">
        <v>0</v>
      </c>
      <c r="V28" s="84" t="s">
        <v>207</v>
      </c>
      <c r="W28" s="77" t="s">
        <v>212</v>
      </c>
      <c r="X28" s="85" t="s">
        <v>280</v>
      </c>
      <c r="Y28" s="104" t="s">
        <v>204</v>
      </c>
      <c r="Z28" s="212"/>
      <c r="AB28" s="105"/>
    </row>
    <row r="29" spans="1:28" s="98" customFormat="1" ht="13" x14ac:dyDescent="0.35">
      <c r="A29" s="210"/>
      <c r="B29" s="210"/>
      <c r="C29" s="207"/>
      <c r="D29" s="210"/>
      <c r="E29" s="210"/>
      <c r="F29" s="210"/>
      <c r="G29" s="207"/>
      <c r="H29" s="210"/>
      <c r="I29" s="217"/>
      <c r="J29" s="217"/>
      <c r="K29" s="86" t="s">
        <v>278</v>
      </c>
      <c r="L29" s="79"/>
      <c r="M29" s="207"/>
      <c r="N29" s="80"/>
      <c r="O29" s="81"/>
      <c r="P29" s="82"/>
      <c r="Q29" s="83"/>
      <c r="R29" s="207"/>
      <c r="S29" s="75"/>
      <c r="T29" s="76"/>
      <c r="U29" s="76"/>
      <c r="V29" s="84"/>
      <c r="W29" s="77"/>
      <c r="X29" s="85"/>
      <c r="Y29" s="104" t="s">
        <v>203</v>
      </c>
      <c r="Z29" s="212"/>
      <c r="AB29" s="105"/>
    </row>
    <row r="30" spans="1:28" s="98" customFormat="1" ht="13" x14ac:dyDescent="0.35">
      <c r="A30" s="210"/>
      <c r="B30" s="210"/>
      <c r="C30" s="207"/>
      <c r="D30" s="210"/>
      <c r="E30" s="210"/>
      <c r="F30" s="210"/>
      <c r="G30" s="207"/>
      <c r="H30" s="210"/>
      <c r="I30" s="217"/>
      <c r="J30" s="217"/>
      <c r="K30" s="86" t="s">
        <v>234</v>
      </c>
      <c r="L30" s="79"/>
      <c r="M30" s="207"/>
      <c r="N30" s="80"/>
      <c r="O30" s="81"/>
      <c r="P30" s="82"/>
      <c r="Q30" s="83"/>
      <c r="R30" s="207"/>
      <c r="S30" s="75"/>
      <c r="T30" s="76"/>
      <c r="U30" s="76"/>
      <c r="V30" s="84"/>
      <c r="W30" s="77"/>
      <c r="X30" s="85"/>
      <c r="Y30" s="104" t="s">
        <v>203</v>
      </c>
      <c r="Z30" s="212"/>
      <c r="AB30" s="105"/>
    </row>
    <row r="31" spans="1:28" s="98" customFormat="1" ht="13" x14ac:dyDescent="0.35">
      <c r="A31" s="210"/>
      <c r="B31" s="210"/>
      <c r="C31" s="207"/>
      <c r="D31" s="210"/>
      <c r="E31" s="210"/>
      <c r="F31" s="210"/>
      <c r="G31" s="207"/>
      <c r="H31" s="210"/>
      <c r="I31" s="217"/>
      <c r="J31" s="217"/>
      <c r="K31" s="86" t="s">
        <v>235</v>
      </c>
      <c r="L31" s="79"/>
      <c r="M31" s="207"/>
      <c r="N31" s="80"/>
      <c r="O31" s="81"/>
      <c r="P31" s="82"/>
      <c r="Q31" s="83"/>
      <c r="R31" s="207"/>
      <c r="S31" s="75"/>
      <c r="T31" s="76"/>
      <c r="U31" s="76"/>
      <c r="V31" s="84"/>
      <c r="W31" s="77"/>
      <c r="X31" s="85"/>
      <c r="Y31" s="104" t="s">
        <v>203</v>
      </c>
      <c r="Z31" s="212"/>
      <c r="AB31" s="105"/>
    </row>
    <row r="32" spans="1:28" s="98" customFormat="1" ht="13" x14ac:dyDescent="0.35">
      <c r="A32" s="210"/>
      <c r="B32" s="210"/>
      <c r="C32" s="207"/>
      <c r="D32" s="210"/>
      <c r="E32" s="210"/>
      <c r="F32" s="210"/>
      <c r="G32" s="207"/>
      <c r="H32" s="210"/>
      <c r="I32" s="217"/>
      <c r="J32" s="217"/>
      <c r="K32" s="86" t="s">
        <v>236</v>
      </c>
      <c r="L32" s="79"/>
      <c r="M32" s="207"/>
      <c r="N32" s="80"/>
      <c r="O32" s="81"/>
      <c r="P32" s="82"/>
      <c r="Q32" s="83"/>
      <c r="R32" s="207"/>
      <c r="S32" s="75"/>
      <c r="T32" s="76"/>
      <c r="U32" s="76"/>
      <c r="V32" s="84"/>
      <c r="W32" s="77"/>
      <c r="X32" s="85"/>
      <c r="Y32" s="104" t="s">
        <v>203</v>
      </c>
      <c r="Z32" s="212"/>
      <c r="AB32" s="105"/>
    </row>
    <row r="33" spans="1:28" s="98" customFormat="1" ht="13" x14ac:dyDescent="0.35">
      <c r="A33" s="210"/>
      <c r="B33" s="210"/>
      <c r="C33" s="207"/>
      <c r="D33" s="210"/>
      <c r="E33" s="210"/>
      <c r="F33" s="210"/>
      <c r="G33" s="207"/>
      <c r="H33" s="210"/>
      <c r="I33" s="217"/>
      <c r="J33" s="217"/>
      <c r="K33" s="86" t="s">
        <v>237</v>
      </c>
      <c r="L33" s="79"/>
      <c r="M33" s="207"/>
      <c r="N33" s="80"/>
      <c r="O33" s="81"/>
      <c r="P33" s="82"/>
      <c r="Q33" s="83"/>
      <c r="R33" s="207"/>
      <c r="S33" s="75"/>
      <c r="T33" s="76"/>
      <c r="U33" s="76"/>
      <c r="V33" s="84"/>
      <c r="W33" s="77"/>
      <c r="X33" s="85"/>
      <c r="Y33" s="104" t="s">
        <v>203</v>
      </c>
      <c r="Z33" s="212"/>
      <c r="AB33" s="105"/>
    </row>
    <row r="34" spans="1:28" s="98" customFormat="1" ht="13" x14ac:dyDescent="0.35">
      <c r="A34" s="210"/>
      <c r="B34" s="210"/>
      <c r="C34" s="207"/>
      <c r="D34" s="210"/>
      <c r="E34" s="210"/>
      <c r="F34" s="210"/>
      <c r="G34" s="207"/>
      <c r="H34" s="210"/>
      <c r="I34" s="217"/>
      <c r="J34" s="217"/>
      <c r="K34" s="87" t="s">
        <v>238</v>
      </c>
      <c r="L34" s="79" t="s">
        <v>239</v>
      </c>
      <c r="M34" s="207"/>
      <c r="N34" s="80"/>
      <c r="O34" s="81"/>
      <c r="P34" s="82"/>
      <c r="Q34" s="83"/>
      <c r="R34" s="207"/>
      <c r="S34" s="75"/>
      <c r="T34" s="76"/>
      <c r="U34" s="76"/>
      <c r="V34" s="84"/>
      <c r="W34" s="77"/>
      <c r="X34" s="85"/>
      <c r="Y34" s="104" t="s">
        <v>203</v>
      </c>
      <c r="Z34" s="212"/>
      <c r="AB34" s="105"/>
    </row>
    <row r="35" spans="1:28" s="98" customFormat="1" ht="13" x14ac:dyDescent="0.35">
      <c r="A35" s="210"/>
      <c r="B35" s="210"/>
      <c r="C35" s="207"/>
      <c r="D35" s="210"/>
      <c r="E35" s="210"/>
      <c r="F35" s="210"/>
      <c r="G35" s="207"/>
      <c r="H35" s="210"/>
      <c r="I35" s="217"/>
      <c r="J35" s="217"/>
      <c r="K35" s="87" t="s">
        <v>240</v>
      </c>
      <c r="L35" s="79" t="s">
        <v>241</v>
      </c>
      <c r="M35" s="207"/>
      <c r="N35" s="80"/>
      <c r="O35" s="81"/>
      <c r="P35" s="82"/>
      <c r="Q35" s="83"/>
      <c r="R35" s="207"/>
      <c r="S35" s="75" t="s">
        <v>207</v>
      </c>
      <c r="T35" s="115" t="s">
        <v>207</v>
      </c>
      <c r="U35" s="115">
        <v>0</v>
      </c>
      <c r="V35" s="84" t="s">
        <v>212</v>
      </c>
      <c r="W35" s="77" t="s">
        <v>212</v>
      </c>
      <c r="X35" s="85" t="s">
        <v>280</v>
      </c>
      <c r="Y35" s="104" t="s">
        <v>204</v>
      </c>
      <c r="Z35" s="212"/>
      <c r="AB35" s="105"/>
    </row>
    <row r="36" spans="1:28" s="98" customFormat="1" ht="13" x14ac:dyDescent="0.35">
      <c r="A36" s="210"/>
      <c r="B36" s="210"/>
      <c r="C36" s="207"/>
      <c r="D36" s="210"/>
      <c r="E36" s="210"/>
      <c r="F36" s="210"/>
      <c r="G36" s="207"/>
      <c r="H36" s="210"/>
      <c r="I36" s="217"/>
      <c r="J36" s="217"/>
      <c r="K36" s="87" t="s">
        <v>242</v>
      </c>
      <c r="L36" s="79" t="s">
        <v>243</v>
      </c>
      <c r="M36" s="207"/>
      <c r="N36" s="80"/>
      <c r="O36" s="81"/>
      <c r="P36" s="82"/>
      <c r="Q36" s="83"/>
      <c r="R36" s="207"/>
      <c r="S36" s="75" t="s">
        <v>207</v>
      </c>
      <c r="T36" s="115" t="s">
        <v>207</v>
      </c>
      <c r="U36" s="115">
        <v>0</v>
      </c>
      <c r="V36" s="84" t="s">
        <v>212</v>
      </c>
      <c r="W36" s="77" t="s">
        <v>212</v>
      </c>
      <c r="X36" s="85" t="s">
        <v>280</v>
      </c>
      <c r="Y36" s="104" t="s">
        <v>204</v>
      </c>
      <c r="Z36" s="212"/>
      <c r="AB36" s="105"/>
    </row>
    <row r="37" spans="1:28" s="98" customFormat="1" ht="13" x14ac:dyDescent="0.35">
      <c r="A37" s="210"/>
      <c r="B37" s="210"/>
      <c r="C37" s="207"/>
      <c r="D37" s="210"/>
      <c r="E37" s="210"/>
      <c r="F37" s="210"/>
      <c r="G37" s="207"/>
      <c r="H37" s="210"/>
      <c r="I37" s="217"/>
      <c r="J37" s="217"/>
      <c r="K37" s="87" t="s">
        <v>244</v>
      </c>
      <c r="L37" s="79" t="s">
        <v>245</v>
      </c>
      <c r="M37" s="207"/>
      <c r="N37" s="80"/>
      <c r="O37" s="81"/>
      <c r="P37" s="82"/>
      <c r="Q37" s="83"/>
      <c r="R37" s="207"/>
      <c r="S37" s="75" t="s">
        <v>207</v>
      </c>
      <c r="T37" s="115" t="s">
        <v>207</v>
      </c>
      <c r="U37" s="115">
        <v>0</v>
      </c>
      <c r="V37" s="84" t="s">
        <v>212</v>
      </c>
      <c r="W37" s="77" t="s">
        <v>212</v>
      </c>
      <c r="X37" s="85" t="s">
        <v>280</v>
      </c>
      <c r="Y37" s="104" t="s">
        <v>204</v>
      </c>
      <c r="Z37" s="212"/>
      <c r="AB37" s="105"/>
    </row>
    <row r="38" spans="1:28" s="98" customFormat="1" ht="13" x14ac:dyDescent="0.35">
      <c r="A38" s="211"/>
      <c r="B38" s="211"/>
      <c r="C38" s="208"/>
      <c r="D38" s="211"/>
      <c r="E38" s="211"/>
      <c r="F38" s="211"/>
      <c r="G38" s="208"/>
      <c r="H38" s="211"/>
      <c r="I38" s="218"/>
      <c r="J38" s="218"/>
      <c r="K38" s="87" t="s">
        <v>246</v>
      </c>
      <c r="L38" s="79" t="s">
        <v>247</v>
      </c>
      <c r="M38" s="208"/>
      <c r="N38" s="80"/>
      <c r="O38" s="81"/>
      <c r="P38" s="82"/>
      <c r="Q38" s="83"/>
      <c r="R38" s="208"/>
      <c r="S38" s="75"/>
      <c r="T38" s="76"/>
      <c r="U38" s="76"/>
      <c r="V38" s="84"/>
      <c r="W38" s="77"/>
      <c r="X38" s="85"/>
      <c r="Y38" s="104" t="s">
        <v>203</v>
      </c>
      <c r="Z38" s="212"/>
      <c r="AB38" s="105"/>
    </row>
    <row r="39" spans="1:28" s="98" customFormat="1" ht="26.5" customHeight="1" x14ac:dyDescent="0.35">
      <c r="A39" s="209" t="s">
        <v>205</v>
      </c>
      <c r="B39" s="200" t="s">
        <v>109</v>
      </c>
      <c r="C39" s="203" t="s">
        <v>206</v>
      </c>
      <c r="D39" s="200" t="s">
        <v>207</v>
      </c>
      <c r="E39" s="200"/>
      <c r="F39" s="200"/>
      <c r="G39" s="203" t="s">
        <v>208</v>
      </c>
      <c r="H39" s="200" t="s">
        <v>209</v>
      </c>
      <c r="I39" s="106" t="s">
        <v>248</v>
      </c>
      <c r="J39" s="106" t="s">
        <v>249</v>
      </c>
      <c r="K39" s="87"/>
      <c r="L39" s="79"/>
      <c r="M39" s="213" t="s">
        <v>250</v>
      </c>
      <c r="N39" s="117">
        <v>310195.15999999997</v>
      </c>
      <c r="O39" s="118">
        <v>40307.839999999997</v>
      </c>
      <c r="P39" s="117">
        <v>310195.15999999997</v>
      </c>
      <c r="Q39" s="118">
        <v>40307.839999999997</v>
      </c>
      <c r="R39" s="219" t="s">
        <v>211</v>
      </c>
      <c r="S39" s="75" t="s">
        <v>207</v>
      </c>
      <c r="T39" s="88" t="s">
        <v>207</v>
      </c>
      <c r="U39" s="88">
        <v>0</v>
      </c>
      <c r="V39" s="89" t="s">
        <v>212</v>
      </c>
      <c r="W39" s="89" t="s">
        <v>212</v>
      </c>
      <c r="X39" s="209" t="s">
        <v>213</v>
      </c>
      <c r="Y39" s="85" t="s">
        <v>203</v>
      </c>
      <c r="Z39" s="206" t="s">
        <v>251</v>
      </c>
      <c r="AB39" s="105">
        <f t="shared" ref="AB39:AB72" si="0">O39-Q39</f>
        <v>0</v>
      </c>
    </row>
    <row r="40" spans="1:28" s="98" customFormat="1" ht="26" x14ac:dyDescent="0.35">
      <c r="A40" s="210"/>
      <c r="B40" s="201"/>
      <c r="C40" s="204"/>
      <c r="D40" s="201"/>
      <c r="E40" s="201"/>
      <c r="F40" s="201"/>
      <c r="G40" s="204"/>
      <c r="H40" s="201"/>
      <c r="I40" s="106" t="s">
        <v>252</v>
      </c>
      <c r="J40" s="106" t="s">
        <v>253</v>
      </c>
      <c r="K40" s="107"/>
      <c r="L40" s="107"/>
      <c r="M40" s="213"/>
      <c r="N40" s="119">
        <v>369024.65</v>
      </c>
      <c r="O40" s="120">
        <v>47952.35</v>
      </c>
      <c r="P40" s="119">
        <v>369024.65</v>
      </c>
      <c r="Q40" s="120">
        <v>47952.35</v>
      </c>
      <c r="R40" s="219"/>
      <c r="S40" s="75" t="s">
        <v>207</v>
      </c>
      <c r="T40" s="121" t="s">
        <v>212</v>
      </c>
      <c r="U40" s="122">
        <v>1</v>
      </c>
      <c r="V40" s="89" t="s">
        <v>212</v>
      </c>
      <c r="W40" s="89" t="s">
        <v>212</v>
      </c>
      <c r="X40" s="210"/>
      <c r="Y40" s="85" t="s">
        <v>204</v>
      </c>
      <c r="Z40" s="207"/>
      <c r="AB40" s="105">
        <f t="shared" si="0"/>
        <v>0</v>
      </c>
    </row>
    <row r="41" spans="1:28" s="98" customFormat="1" ht="26" x14ac:dyDescent="0.35">
      <c r="A41" s="210"/>
      <c r="B41" s="201"/>
      <c r="C41" s="204"/>
      <c r="D41" s="201"/>
      <c r="E41" s="201"/>
      <c r="F41" s="201"/>
      <c r="G41" s="204"/>
      <c r="H41" s="201"/>
      <c r="I41" s="106" t="s">
        <v>254</v>
      </c>
      <c r="J41" s="106" t="s">
        <v>255</v>
      </c>
      <c r="K41" s="107"/>
      <c r="L41" s="107"/>
      <c r="M41" s="213"/>
      <c r="N41" s="119">
        <v>690629.21</v>
      </c>
      <c r="O41" s="120">
        <v>89742.79</v>
      </c>
      <c r="P41" s="119">
        <v>690629.21</v>
      </c>
      <c r="Q41" s="120">
        <v>89742.79</v>
      </c>
      <c r="R41" s="219"/>
      <c r="S41" s="75" t="s">
        <v>207</v>
      </c>
      <c r="T41" s="121" t="s">
        <v>212</v>
      </c>
      <c r="U41" s="122">
        <v>1</v>
      </c>
      <c r="V41" s="89" t="s">
        <v>212</v>
      </c>
      <c r="W41" s="89" t="s">
        <v>212</v>
      </c>
      <c r="X41" s="210"/>
      <c r="Y41" s="85" t="s">
        <v>203</v>
      </c>
      <c r="Z41" s="207"/>
      <c r="AB41" s="105">
        <f t="shared" si="0"/>
        <v>0</v>
      </c>
    </row>
    <row r="42" spans="1:28" s="98" customFormat="1" ht="26" x14ac:dyDescent="0.35">
      <c r="A42" s="210"/>
      <c r="B42" s="201"/>
      <c r="C42" s="204"/>
      <c r="D42" s="201"/>
      <c r="E42" s="201"/>
      <c r="F42" s="201"/>
      <c r="G42" s="204"/>
      <c r="H42" s="201"/>
      <c r="I42" s="106" t="s">
        <v>256</v>
      </c>
      <c r="J42" s="106" t="s">
        <v>257</v>
      </c>
      <c r="K42" s="107"/>
      <c r="L42" s="107"/>
      <c r="M42" s="213"/>
      <c r="N42" s="119">
        <v>263130.86</v>
      </c>
      <c r="O42" s="120">
        <v>34192.14</v>
      </c>
      <c r="P42" s="119">
        <v>263130.86</v>
      </c>
      <c r="Q42" s="120">
        <v>34192.14</v>
      </c>
      <c r="R42" s="219"/>
      <c r="S42" s="75" t="s">
        <v>207</v>
      </c>
      <c r="T42" s="121" t="s">
        <v>207</v>
      </c>
      <c r="U42" s="122">
        <v>0</v>
      </c>
      <c r="V42" s="89" t="s">
        <v>212</v>
      </c>
      <c r="W42" s="89" t="s">
        <v>212</v>
      </c>
      <c r="X42" s="210"/>
      <c r="Y42" s="85" t="s">
        <v>204</v>
      </c>
      <c r="Z42" s="207"/>
      <c r="AB42" s="105">
        <f t="shared" si="0"/>
        <v>0</v>
      </c>
    </row>
    <row r="43" spans="1:28" s="98" customFormat="1" ht="39" x14ac:dyDescent="0.35">
      <c r="A43" s="210"/>
      <c r="B43" s="201"/>
      <c r="C43" s="204"/>
      <c r="D43" s="201"/>
      <c r="E43" s="201"/>
      <c r="F43" s="201"/>
      <c r="G43" s="204"/>
      <c r="H43" s="201"/>
      <c r="I43" s="106" t="s">
        <v>258</v>
      </c>
      <c r="J43" s="106" t="s">
        <v>259</v>
      </c>
      <c r="K43" s="107"/>
      <c r="L43" s="107"/>
      <c r="M43" s="213"/>
      <c r="N43" s="117">
        <v>290585.33</v>
      </c>
      <c r="O43" s="118">
        <v>37759.67</v>
      </c>
      <c r="P43" s="117">
        <v>290585.33</v>
      </c>
      <c r="Q43" s="118">
        <v>37759.67</v>
      </c>
      <c r="R43" s="219"/>
      <c r="S43" s="75" t="s">
        <v>207</v>
      </c>
      <c r="T43" s="122" t="s">
        <v>212</v>
      </c>
      <c r="U43" s="122">
        <v>1</v>
      </c>
      <c r="V43" s="89" t="s">
        <v>212</v>
      </c>
      <c r="W43" s="89" t="s">
        <v>212</v>
      </c>
      <c r="X43" s="210"/>
      <c r="Y43" s="85" t="s">
        <v>204</v>
      </c>
      <c r="Z43" s="207"/>
      <c r="AB43" s="105">
        <f t="shared" si="0"/>
        <v>0</v>
      </c>
    </row>
    <row r="44" spans="1:28" s="98" customFormat="1" ht="27" customHeight="1" x14ac:dyDescent="0.35">
      <c r="A44" s="210"/>
      <c r="B44" s="201"/>
      <c r="C44" s="204"/>
      <c r="D44" s="201"/>
      <c r="E44" s="201"/>
      <c r="F44" s="201"/>
      <c r="G44" s="204"/>
      <c r="H44" s="201"/>
      <c r="I44" s="106" t="s">
        <v>260</v>
      </c>
      <c r="J44" s="106" t="s">
        <v>255</v>
      </c>
      <c r="K44" s="107"/>
      <c r="L44" s="107"/>
      <c r="M44" s="213"/>
      <c r="N44" s="117">
        <v>557280.94999999995</v>
      </c>
      <c r="O44" s="118">
        <v>72415.05</v>
      </c>
      <c r="P44" s="117">
        <v>557280.94999999995</v>
      </c>
      <c r="Q44" s="118">
        <v>72415.05</v>
      </c>
      <c r="R44" s="219"/>
      <c r="S44" s="75" t="s">
        <v>207</v>
      </c>
      <c r="T44" s="123" t="s">
        <v>207</v>
      </c>
      <c r="U44" s="122">
        <v>0</v>
      </c>
      <c r="V44" s="88" t="s">
        <v>212</v>
      </c>
      <c r="W44" s="89" t="s">
        <v>207</v>
      </c>
      <c r="X44" s="210"/>
      <c r="Y44" s="85" t="s">
        <v>204</v>
      </c>
      <c r="Z44" s="207"/>
      <c r="AB44" s="105">
        <f t="shared" si="0"/>
        <v>0</v>
      </c>
    </row>
    <row r="45" spans="1:28" s="98" customFormat="1" ht="26" x14ac:dyDescent="0.35">
      <c r="A45" s="210"/>
      <c r="B45" s="201"/>
      <c r="C45" s="204"/>
      <c r="D45" s="201"/>
      <c r="E45" s="201"/>
      <c r="F45" s="201"/>
      <c r="G45" s="204"/>
      <c r="H45" s="201"/>
      <c r="I45" s="106" t="s">
        <v>261</v>
      </c>
      <c r="J45" s="106" t="s">
        <v>262</v>
      </c>
      <c r="K45" s="107"/>
      <c r="L45" s="107"/>
      <c r="M45" s="213"/>
      <c r="N45" s="117">
        <v>590618.02</v>
      </c>
      <c r="O45" s="118">
        <v>76746.98</v>
      </c>
      <c r="P45" s="117">
        <v>590618.02</v>
      </c>
      <c r="Q45" s="118">
        <v>76746.98</v>
      </c>
      <c r="R45" s="219"/>
      <c r="S45" s="75" t="s">
        <v>207</v>
      </c>
      <c r="T45" s="121" t="s">
        <v>212</v>
      </c>
      <c r="U45" s="122">
        <v>1</v>
      </c>
      <c r="V45" s="89" t="s">
        <v>212</v>
      </c>
      <c r="W45" s="89" t="s">
        <v>212</v>
      </c>
      <c r="X45" s="210"/>
      <c r="Y45" s="85" t="s">
        <v>204</v>
      </c>
      <c r="Z45" s="207"/>
      <c r="AB45" s="105">
        <f t="shared" si="0"/>
        <v>0</v>
      </c>
    </row>
    <row r="46" spans="1:28" s="98" customFormat="1" ht="26" x14ac:dyDescent="0.35">
      <c r="A46" s="211"/>
      <c r="B46" s="202"/>
      <c r="C46" s="205"/>
      <c r="D46" s="202"/>
      <c r="E46" s="202"/>
      <c r="F46" s="202"/>
      <c r="G46" s="205"/>
      <c r="H46" s="202"/>
      <c r="I46" s="106" t="s">
        <v>263</v>
      </c>
      <c r="J46" s="106" t="s">
        <v>264</v>
      </c>
      <c r="K46" s="107"/>
      <c r="L46" s="107"/>
      <c r="M46" s="213"/>
      <c r="N46" s="119">
        <v>137627.24</v>
      </c>
      <c r="O46" s="120">
        <v>17883.759999999998</v>
      </c>
      <c r="P46" s="119">
        <v>137627.24</v>
      </c>
      <c r="Q46" s="120">
        <v>17883.759999999998</v>
      </c>
      <c r="R46" s="219"/>
      <c r="S46" s="75" t="s">
        <v>207</v>
      </c>
      <c r="T46" s="89" t="s">
        <v>207</v>
      </c>
      <c r="U46" s="88">
        <v>0</v>
      </c>
      <c r="V46" s="89" t="s">
        <v>212</v>
      </c>
      <c r="W46" s="89" t="s">
        <v>212</v>
      </c>
      <c r="X46" s="211"/>
      <c r="Y46" s="85" t="s">
        <v>203</v>
      </c>
      <c r="Z46" s="208"/>
      <c r="AB46" s="105">
        <f t="shared" si="0"/>
        <v>0</v>
      </c>
    </row>
    <row r="47" spans="1:28" s="98" customFormat="1" ht="138.75" customHeight="1" x14ac:dyDescent="0.35">
      <c r="A47" s="209" t="s">
        <v>205</v>
      </c>
      <c r="B47" s="200" t="s">
        <v>299</v>
      </c>
      <c r="C47" s="203" t="s">
        <v>206</v>
      </c>
      <c r="D47" s="200" t="s">
        <v>207</v>
      </c>
      <c r="E47" s="200" t="s">
        <v>300</v>
      </c>
      <c r="F47" s="200" t="s">
        <v>300</v>
      </c>
      <c r="G47" s="203" t="s">
        <v>301</v>
      </c>
      <c r="H47" s="200" t="s">
        <v>239</v>
      </c>
      <c r="I47" s="138"/>
      <c r="J47" s="139"/>
      <c r="K47" s="139"/>
      <c r="L47" s="139"/>
      <c r="M47" s="203" t="s">
        <v>283</v>
      </c>
      <c r="N47" s="175">
        <f>SUM(N48:N71,400000)</f>
        <v>91200000</v>
      </c>
      <c r="O47" s="175">
        <v>0</v>
      </c>
      <c r="P47" s="175">
        <f>SUM(P48:P71,400000)</f>
        <v>91200000</v>
      </c>
      <c r="Q47" s="175">
        <v>0</v>
      </c>
      <c r="R47" s="124" t="s">
        <v>302</v>
      </c>
      <c r="S47" s="75" t="s">
        <v>212</v>
      </c>
      <c r="T47" s="178" t="s">
        <v>212</v>
      </c>
      <c r="U47" s="179">
        <v>80</v>
      </c>
      <c r="V47" s="75" t="s">
        <v>212</v>
      </c>
      <c r="W47" s="75" t="s">
        <v>212</v>
      </c>
      <c r="X47" s="75" t="s">
        <v>212</v>
      </c>
      <c r="Y47" s="85" t="s">
        <v>203</v>
      </c>
      <c r="Z47" s="206" t="s">
        <v>303</v>
      </c>
      <c r="AB47" s="105">
        <f t="shared" si="0"/>
        <v>0</v>
      </c>
    </row>
    <row r="48" spans="1:28" s="98" customFormat="1" ht="130" x14ac:dyDescent="0.35">
      <c r="A48" s="210"/>
      <c r="B48" s="201"/>
      <c r="C48" s="204"/>
      <c r="D48" s="201"/>
      <c r="E48" s="201"/>
      <c r="F48" s="201"/>
      <c r="G48" s="204"/>
      <c r="H48" s="201"/>
      <c r="I48" s="127" t="s">
        <v>304</v>
      </c>
      <c r="J48" s="79" t="s">
        <v>209</v>
      </c>
      <c r="K48" s="127"/>
      <c r="L48" s="79"/>
      <c r="M48" s="204"/>
      <c r="N48" s="140">
        <v>6926350.8499999996</v>
      </c>
      <c r="O48" s="140">
        <v>0</v>
      </c>
      <c r="P48" s="140">
        <v>6926350.8499999996</v>
      </c>
      <c r="Q48" s="140">
        <v>0</v>
      </c>
      <c r="R48" s="124" t="s">
        <v>305</v>
      </c>
      <c r="S48" s="75" t="s">
        <v>207</v>
      </c>
      <c r="T48" s="178" t="s">
        <v>212</v>
      </c>
      <c r="U48" s="178">
        <v>1</v>
      </c>
      <c r="V48" s="75" t="s">
        <v>212</v>
      </c>
      <c r="W48" s="75" t="s">
        <v>212</v>
      </c>
      <c r="X48" s="75" t="s">
        <v>212</v>
      </c>
      <c r="Y48" s="85"/>
      <c r="Z48" s="207"/>
      <c r="AB48" s="105">
        <f t="shared" si="0"/>
        <v>0</v>
      </c>
    </row>
    <row r="49" spans="1:28" s="98" customFormat="1" ht="130" x14ac:dyDescent="0.35">
      <c r="A49" s="210"/>
      <c r="B49" s="201"/>
      <c r="C49" s="204"/>
      <c r="D49" s="201"/>
      <c r="E49" s="201"/>
      <c r="F49" s="201"/>
      <c r="G49" s="204"/>
      <c r="H49" s="201"/>
      <c r="I49" s="127" t="s">
        <v>306</v>
      </c>
      <c r="J49" s="79" t="s">
        <v>243</v>
      </c>
      <c r="K49" s="127"/>
      <c r="L49" s="79"/>
      <c r="M49" s="204"/>
      <c r="N49" s="140">
        <v>6861841.4199999999</v>
      </c>
      <c r="O49" s="140">
        <v>0</v>
      </c>
      <c r="P49" s="140">
        <v>6861841.4199999999</v>
      </c>
      <c r="Q49" s="140">
        <v>0</v>
      </c>
      <c r="R49" s="124" t="s">
        <v>307</v>
      </c>
      <c r="S49" s="75" t="s">
        <v>212</v>
      </c>
      <c r="T49" s="178" t="s">
        <v>207</v>
      </c>
      <c r="U49" s="178">
        <v>0</v>
      </c>
      <c r="V49" s="75" t="s">
        <v>212</v>
      </c>
      <c r="W49" s="75" t="s">
        <v>212</v>
      </c>
      <c r="X49" s="75" t="s">
        <v>212</v>
      </c>
      <c r="Y49" s="85"/>
      <c r="Z49" s="207"/>
      <c r="AB49" s="105">
        <f t="shared" si="0"/>
        <v>0</v>
      </c>
    </row>
    <row r="50" spans="1:28" s="98" customFormat="1" ht="130" x14ac:dyDescent="0.35">
      <c r="A50" s="210"/>
      <c r="B50" s="201"/>
      <c r="C50" s="204"/>
      <c r="D50" s="201"/>
      <c r="E50" s="201"/>
      <c r="F50" s="201"/>
      <c r="G50" s="204"/>
      <c r="H50" s="201"/>
      <c r="I50" s="127" t="s">
        <v>308</v>
      </c>
      <c r="J50" s="79" t="s">
        <v>209</v>
      </c>
      <c r="K50" s="127"/>
      <c r="L50" s="79"/>
      <c r="M50" s="204"/>
      <c r="N50" s="140">
        <v>17542789</v>
      </c>
      <c r="O50" s="140">
        <v>0</v>
      </c>
      <c r="P50" s="140">
        <v>17542789</v>
      </c>
      <c r="Q50" s="140">
        <v>0</v>
      </c>
      <c r="R50" s="124" t="s">
        <v>309</v>
      </c>
      <c r="S50" s="75" t="s">
        <v>212</v>
      </c>
      <c r="T50" s="178" t="s">
        <v>212</v>
      </c>
      <c r="U50" s="178">
        <v>5</v>
      </c>
      <c r="V50" s="75" t="s">
        <v>212</v>
      </c>
      <c r="W50" s="75" t="s">
        <v>212</v>
      </c>
      <c r="X50" s="75" t="s">
        <v>212</v>
      </c>
      <c r="Y50" s="85"/>
      <c r="Z50" s="207"/>
      <c r="AB50" s="105">
        <f t="shared" si="0"/>
        <v>0</v>
      </c>
    </row>
    <row r="51" spans="1:28" s="98" customFormat="1" ht="130" x14ac:dyDescent="0.35">
      <c r="A51" s="210"/>
      <c r="B51" s="201"/>
      <c r="C51" s="204"/>
      <c r="D51" s="201"/>
      <c r="E51" s="201"/>
      <c r="F51" s="201"/>
      <c r="G51" s="204"/>
      <c r="H51" s="201"/>
      <c r="I51" s="127" t="s">
        <v>310</v>
      </c>
      <c r="J51" s="79" t="s">
        <v>209</v>
      </c>
      <c r="K51" s="127"/>
      <c r="L51" s="79"/>
      <c r="M51" s="204"/>
      <c r="N51" s="140">
        <v>3785170</v>
      </c>
      <c r="O51" s="140">
        <v>0</v>
      </c>
      <c r="P51" s="140">
        <v>3785170</v>
      </c>
      <c r="Q51" s="140">
        <v>0</v>
      </c>
      <c r="R51" s="124" t="s">
        <v>311</v>
      </c>
      <c r="S51" s="75" t="s">
        <v>207</v>
      </c>
      <c r="T51" s="178" t="s">
        <v>212</v>
      </c>
      <c r="U51" s="178">
        <v>1</v>
      </c>
      <c r="V51" s="75" t="s">
        <v>212</v>
      </c>
      <c r="W51" s="75" t="s">
        <v>212</v>
      </c>
      <c r="X51" s="75" t="s">
        <v>212</v>
      </c>
      <c r="Y51" s="85"/>
      <c r="Z51" s="207"/>
      <c r="AB51" s="105">
        <f t="shared" si="0"/>
        <v>0</v>
      </c>
    </row>
    <row r="52" spans="1:28" s="98" customFormat="1" ht="46.5" customHeight="1" x14ac:dyDescent="0.35">
      <c r="A52" s="210"/>
      <c r="B52" s="201"/>
      <c r="C52" s="204"/>
      <c r="D52" s="201"/>
      <c r="E52" s="201"/>
      <c r="F52" s="201"/>
      <c r="G52" s="204"/>
      <c r="H52" s="201"/>
      <c r="I52" s="127" t="s">
        <v>312</v>
      </c>
      <c r="J52" s="79" t="s">
        <v>313</v>
      </c>
      <c r="K52" s="127"/>
      <c r="L52" s="79"/>
      <c r="M52" s="204"/>
      <c r="N52" s="140">
        <v>6835456</v>
      </c>
      <c r="O52" s="140">
        <v>0</v>
      </c>
      <c r="P52" s="140">
        <v>6835456</v>
      </c>
      <c r="Q52" s="140">
        <v>0</v>
      </c>
      <c r="R52" s="124" t="s">
        <v>314</v>
      </c>
      <c r="S52" s="75" t="s">
        <v>207</v>
      </c>
      <c r="T52" s="178" t="s">
        <v>212</v>
      </c>
      <c r="U52" s="178">
        <v>14</v>
      </c>
      <c r="V52" s="75" t="s">
        <v>212</v>
      </c>
      <c r="W52" s="75" t="s">
        <v>212</v>
      </c>
      <c r="X52" s="75" t="s">
        <v>212</v>
      </c>
      <c r="Y52" s="85"/>
      <c r="Z52" s="207"/>
      <c r="AB52" s="105">
        <f t="shared" si="0"/>
        <v>0</v>
      </c>
    </row>
    <row r="53" spans="1:28" s="98" customFormat="1" ht="58.5" customHeight="1" x14ac:dyDescent="0.35">
      <c r="A53" s="210"/>
      <c r="B53" s="201"/>
      <c r="C53" s="204"/>
      <c r="D53" s="201"/>
      <c r="E53" s="201"/>
      <c r="F53" s="201"/>
      <c r="G53" s="204"/>
      <c r="H53" s="201"/>
      <c r="I53" s="127" t="s">
        <v>315</v>
      </c>
      <c r="J53" s="79" t="s">
        <v>316</v>
      </c>
      <c r="K53" s="127"/>
      <c r="L53" s="79"/>
      <c r="M53" s="204"/>
      <c r="N53" s="140">
        <v>6176482.6100000003</v>
      </c>
      <c r="O53" s="140">
        <v>0</v>
      </c>
      <c r="P53" s="140">
        <v>6176482.6100000003</v>
      </c>
      <c r="Q53" s="140">
        <v>0</v>
      </c>
      <c r="R53" s="124" t="s">
        <v>317</v>
      </c>
      <c r="S53" s="75" t="s">
        <v>207</v>
      </c>
      <c r="T53" s="178" t="s">
        <v>207</v>
      </c>
      <c r="U53" s="178">
        <v>0</v>
      </c>
      <c r="V53" s="75" t="s">
        <v>212</v>
      </c>
      <c r="W53" s="75" t="s">
        <v>212</v>
      </c>
      <c r="X53" s="75" t="s">
        <v>212</v>
      </c>
      <c r="Y53" s="85"/>
      <c r="Z53" s="207"/>
      <c r="AB53" s="105">
        <f t="shared" si="0"/>
        <v>0</v>
      </c>
    </row>
    <row r="54" spans="1:28" s="98" customFormat="1" ht="54" customHeight="1" x14ac:dyDescent="0.35">
      <c r="A54" s="210"/>
      <c r="B54" s="201"/>
      <c r="C54" s="204"/>
      <c r="D54" s="201"/>
      <c r="E54" s="201"/>
      <c r="F54" s="201"/>
      <c r="G54" s="204"/>
      <c r="H54" s="201"/>
      <c r="I54" s="127" t="s">
        <v>318</v>
      </c>
      <c r="J54" s="79" t="s">
        <v>243</v>
      </c>
      <c r="K54" s="127"/>
      <c r="L54" s="79"/>
      <c r="M54" s="204"/>
      <c r="N54" s="140">
        <v>3907396.91</v>
      </c>
      <c r="O54" s="140">
        <v>0</v>
      </c>
      <c r="P54" s="140">
        <v>3907396.91</v>
      </c>
      <c r="Q54" s="140">
        <v>0</v>
      </c>
      <c r="R54" s="124" t="s">
        <v>319</v>
      </c>
      <c r="S54" s="75" t="s">
        <v>207</v>
      </c>
      <c r="T54" s="178" t="s">
        <v>212</v>
      </c>
      <c r="U54" s="178">
        <v>6</v>
      </c>
      <c r="V54" s="75" t="s">
        <v>212</v>
      </c>
      <c r="W54" s="75" t="s">
        <v>212</v>
      </c>
      <c r="X54" s="75" t="s">
        <v>212</v>
      </c>
      <c r="Y54" s="85"/>
      <c r="Z54" s="207"/>
      <c r="AB54" s="105">
        <f t="shared" si="0"/>
        <v>0</v>
      </c>
    </row>
    <row r="55" spans="1:28" s="98" customFormat="1" ht="78.75" customHeight="1" x14ac:dyDescent="0.35">
      <c r="A55" s="210"/>
      <c r="B55" s="201"/>
      <c r="C55" s="204"/>
      <c r="D55" s="201"/>
      <c r="E55" s="201"/>
      <c r="F55" s="201"/>
      <c r="G55" s="204"/>
      <c r="H55" s="201"/>
      <c r="I55" s="127" t="s">
        <v>320</v>
      </c>
      <c r="J55" s="79" t="s">
        <v>209</v>
      </c>
      <c r="K55" s="127"/>
      <c r="L55" s="79"/>
      <c r="M55" s="204"/>
      <c r="N55" s="140">
        <v>5959528</v>
      </c>
      <c r="O55" s="140">
        <v>0</v>
      </c>
      <c r="P55" s="140">
        <v>5959528</v>
      </c>
      <c r="Q55" s="140">
        <v>0</v>
      </c>
      <c r="R55" s="124" t="s">
        <v>321</v>
      </c>
      <c r="S55" s="75" t="s">
        <v>207</v>
      </c>
      <c r="T55" s="178" t="s">
        <v>212</v>
      </c>
      <c r="U55" s="178">
        <v>11</v>
      </c>
      <c r="V55" s="75" t="s">
        <v>212</v>
      </c>
      <c r="W55" s="75" t="s">
        <v>212</v>
      </c>
      <c r="X55" s="75" t="s">
        <v>212</v>
      </c>
      <c r="Y55" s="85"/>
      <c r="Z55" s="207"/>
      <c r="AB55" s="105">
        <f t="shared" si="0"/>
        <v>0</v>
      </c>
    </row>
    <row r="56" spans="1:28" s="98" customFormat="1" ht="76.5" customHeight="1" x14ac:dyDescent="0.35">
      <c r="A56" s="210"/>
      <c r="B56" s="201"/>
      <c r="C56" s="204"/>
      <c r="D56" s="201"/>
      <c r="E56" s="201"/>
      <c r="F56" s="201"/>
      <c r="G56" s="204"/>
      <c r="H56" s="201"/>
      <c r="I56" s="127" t="s">
        <v>322</v>
      </c>
      <c r="J56" s="79" t="s">
        <v>313</v>
      </c>
      <c r="K56" s="127"/>
      <c r="L56" s="79"/>
      <c r="M56" s="204"/>
      <c r="N56" s="140">
        <v>2505275.12</v>
      </c>
      <c r="O56" s="140">
        <v>0</v>
      </c>
      <c r="P56" s="140">
        <v>2505275.12</v>
      </c>
      <c r="Q56" s="140">
        <v>0</v>
      </c>
      <c r="R56" s="124" t="s">
        <v>323</v>
      </c>
      <c r="S56" s="75" t="s">
        <v>207</v>
      </c>
      <c r="T56" s="178" t="s">
        <v>207</v>
      </c>
      <c r="U56" s="178">
        <v>0</v>
      </c>
      <c r="V56" s="75" t="s">
        <v>212</v>
      </c>
      <c r="W56" s="75" t="s">
        <v>212</v>
      </c>
      <c r="X56" s="75" t="s">
        <v>212</v>
      </c>
      <c r="Y56" s="85"/>
      <c r="Z56" s="207"/>
      <c r="AB56" s="105">
        <f t="shared" si="0"/>
        <v>0</v>
      </c>
    </row>
    <row r="57" spans="1:28" s="98" customFormat="1" ht="46.5" customHeight="1" x14ac:dyDescent="0.35">
      <c r="A57" s="210"/>
      <c r="B57" s="201"/>
      <c r="C57" s="204"/>
      <c r="D57" s="201"/>
      <c r="E57" s="201"/>
      <c r="F57" s="201"/>
      <c r="G57" s="204"/>
      <c r="H57" s="201"/>
      <c r="I57" s="127" t="s">
        <v>324</v>
      </c>
      <c r="J57" s="79" t="s">
        <v>209</v>
      </c>
      <c r="K57" s="127"/>
      <c r="L57" s="79"/>
      <c r="M57" s="204"/>
      <c r="N57" s="140">
        <v>3339882</v>
      </c>
      <c r="O57" s="140">
        <v>0</v>
      </c>
      <c r="P57" s="140">
        <v>3339882</v>
      </c>
      <c r="Q57" s="140">
        <v>0</v>
      </c>
      <c r="R57" s="124" t="s">
        <v>325</v>
      </c>
      <c r="S57" s="75" t="s">
        <v>207</v>
      </c>
      <c r="T57" s="178" t="s">
        <v>207</v>
      </c>
      <c r="U57" s="178">
        <v>0</v>
      </c>
      <c r="V57" s="75" t="s">
        <v>212</v>
      </c>
      <c r="W57" s="75" t="s">
        <v>212</v>
      </c>
      <c r="X57" s="75" t="s">
        <v>212</v>
      </c>
      <c r="Y57" s="85"/>
      <c r="Z57" s="207"/>
      <c r="AB57" s="105">
        <f t="shared" si="0"/>
        <v>0</v>
      </c>
    </row>
    <row r="58" spans="1:28" s="98" customFormat="1" ht="46.5" customHeight="1" x14ac:dyDescent="0.35">
      <c r="A58" s="210"/>
      <c r="B58" s="201"/>
      <c r="C58" s="204"/>
      <c r="D58" s="201"/>
      <c r="E58" s="201"/>
      <c r="F58" s="201"/>
      <c r="G58" s="204"/>
      <c r="H58" s="201"/>
      <c r="I58" s="127" t="s">
        <v>326</v>
      </c>
      <c r="J58" s="79" t="s">
        <v>209</v>
      </c>
      <c r="K58" s="127"/>
      <c r="L58" s="79"/>
      <c r="M58" s="204"/>
      <c r="N58" s="140">
        <v>1988947.66</v>
      </c>
      <c r="O58" s="140">
        <v>0</v>
      </c>
      <c r="P58" s="140">
        <v>1988947.66</v>
      </c>
      <c r="Q58" s="140">
        <v>0</v>
      </c>
      <c r="R58" s="124" t="s">
        <v>325</v>
      </c>
      <c r="S58" s="75" t="s">
        <v>207</v>
      </c>
      <c r="T58" s="178" t="s">
        <v>212</v>
      </c>
      <c r="U58" s="178">
        <v>1</v>
      </c>
      <c r="V58" s="75" t="s">
        <v>212</v>
      </c>
      <c r="W58" s="75" t="s">
        <v>212</v>
      </c>
      <c r="X58" s="75" t="s">
        <v>212</v>
      </c>
      <c r="Y58" s="85"/>
      <c r="Z58" s="207"/>
      <c r="AB58" s="105">
        <f t="shared" si="0"/>
        <v>0</v>
      </c>
    </row>
    <row r="59" spans="1:28" s="98" customFormat="1" ht="58.5" customHeight="1" x14ac:dyDescent="0.35">
      <c r="A59" s="210"/>
      <c r="B59" s="201"/>
      <c r="C59" s="204"/>
      <c r="D59" s="201"/>
      <c r="E59" s="201"/>
      <c r="F59" s="201"/>
      <c r="G59" s="204"/>
      <c r="H59" s="201"/>
      <c r="I59" s="127" t="s">
        <v>327</v>
      </c>
      <c r="J59" s="79" t="s">
        <v>209</v>
      </c>
      <c r="K59" s="127"/>
      <c r="L59" s="79"/>
      <c r="M59" s="204"/>
      <c r="N59" s="140">
        <v>3544145</v>
      </c>
      <c r="O59" s="140">
        <v>0</v>
      </c>
      <c r="P59" s="140">
        <v>3544145</v>
      </c>
      <c r="Q59" s="140">
        <v>0</v>
      </c>
      <c r="R59" s="124" t="s">
        <v>328</v>
      </c>
      <c r="S59" s="75" t="s">
        <v>207</v>
      </c>
      <c r="T59" s="178" t="s">
        <v>212</v>
      </c>
      <c r="U59" s="178">
        <v>3</v>
      </c>
      <c r="V59" s="75" t="s">
        <v>212</v>
      </c>
      <c r="W59" s="75" t="s">
        <v>212</v>
      </c>
      <c r="X59" s="75" t="s">
        <v>212</v>
      </c>
      <c r="Y59" s="85"/>
      <c r="Z59" s="207"/>
      <c r="AB59" s="105">
        <f t="shared" si="0"/>
        <v>0</v>
      </c>
    </row>
    <row r="60" spans="1:28" s="98" customFormat="1" ht="46.5" customHeight="1" x14ac:dyDescent="0.35">
      <c r="A60" s="210"/>
      <c r="B60" s="201"/>
      <c r="C60" s="204"/>
      <c r="D60" s="201"/>
      <c r="E60" s="201"/>
      <c r="F60" s="201"/>
      <c r="G60" s="204"/>
      <c r="H60" s="201"/>
      <c r="I60" s="127" t="s">
        <v>329</v>
      </c>
      <c r="J60" s="79" t="s">
        <v>330</v>
      </c>
      <c r="K60" s="127"/>
      <c r="L60" s="79"/>
      <c r="M60" s="204"/>
      <c r="N60" s="140">
        <v>1002754.6</v>
      </c>
      <c r="O60" s="140">
        <v>0</v>
      </c>
      <c r="P60" s="140">
        <v>1002754.6</v>
      </c>
      <c r="Q60" s="140">
        <v>0</v>
      </c>
      <c r="R60" s="124" t="s">
        <v>325</v>
      </c>
      <c r="S60" s="75" t="s">
        <v>207</v>
      </c>
      <c r="T60" s="178" t="s">
        <v>207</v>
      </c>
      <c r="U60" s="178">
        <v>0</v>
      </c>
      <c r="V60" s="75" t="s">
        <v>212</v>
      </c>
      <c r="W60" s="75" t="s">
        <v>212</v>
      </c>
      <c r="X60" s="75" t="s">
        <v>212</v>
      </c>
      <c r="Y60" s="85"/>
      <c r="Z60" s="207"/>
      <c r="AB60" s="105">
        <f t="shared" si="0"/>
        <v>0</v>
      </c>
    </row>
    <row r="61" spans="1:28" s="98" customFormat="1" ht="63.75" customHeight="1" x14ac:dyDescent="0.35">
      <c r="A61" s="210"/>
      <c r="B61" s="201"/>
      <c r="C61" s="204"/>
      <c r="D61" s="201"/>
      <c r="E61" s="201"/>
      <c r="F61" s="201"/>
      <c r="G61" s="204"/>
      <c r="H61" s="201"/>
      <c r="I61" s="127" t="s">
        <v>331</v>
      </c>
      <c r="J61" s="79" t="s">
        <v>313</v>
      </c>
      <c r="K61" s="127"/>
      <c r="L61" s="79"/>
      <c r="M61" s="204"/>
      <c r="N61" s="140">
        <v>789552.5</v>
      </c>
      <c r="O61" s="140">
        <v>0</v>
      </c>
      <c r="P61" s="140">
        <v>789552.5</v>
      </c>
      <c r="Q61" s="140">
        <v>0</v>
      </c>
      <c r="R61" s="124" t="s">
        <v>332</v>
      </c>
      <c r="S61" s="75" t="s">
        <v>207</v>
      </c>
      <c r="T61" s="178" t="s">
        <v>207</v>
      </c>
      <c r="U61" s="178">
        <v>0</v>
      </c>
      <c r="V61" s="75" t="s">
        <v>212</v>
      </c>
      <c r="W61" s="75" t="s">
        <v>212</v>
      </c>
      <c r="X61" s="75" t="s">
        <v>212</v>
      </c>
      <c r="Y61" s="85"/>
      <c r="Z61" s="207"/>
      <c r="AB61" s="105">
        <f t="shared" si="0"/>
        <v>0</v>
      </c>
    </row>
    <row r="62" spans="1:28" s="98" customFormat="1" ht="46.5" customHeight="1" x14ac:dyDescent="0.35">
      <c r="A62" s="210"/>
      <c r="B62" s="201"/>
      <c r="C62" s="204"/>
      <c r="D62" s="201"/>
      <c r="E62" s="201"/>
      <c r="F62" s="201"/>
      <c r="G62" s="204"/>
      <c r="H62" s="201"/>
      <c r="I62" s="127" t="s">
        <v>333</v>
      </c>
      <c r="J62" s="79" t="s">
        <v>209</v>
      </c>
      <c r="K62" s="127"/>
      <c r="L62" s="79"/>
      <c r="M62" s="204"/>
      <c r="N62" s="140">
        <v>1837080.48</v>
      </c>
      <c r="O62" s="140">
        <v>0</v>
      </c>
      <c r="P62" s="140">
        <v>1837080.48</v>
      </c>
      <c r="Q62" s="140">
        <v>0</v>
      </c>
      <c r="R62" s="124" t="s">
        <v>325</v>
      </c>
      <c r="S62" s="75" t="s">
        <v>207</v>
      </c>
      <c r="T62" s="178" t="s">
        <v>212</v>
      </c>
      <c r="U62" s="178">
        <v>6</v>
      </c>
      <c r="V62" s="75" t="s">
        <v>212</v>
      </c>
      <c r="W62" s="75" t="s">
        <v>212</v>
      </c>
      <c r="X62" s="75" t="s">
        <v>212</v>
      </c>
      <c r="Y62" s="85"/>
      <c r="Z62" s="207"/>
      <c r="AB62" s="105">
        <f t="shared" si="0"/>
        <v>0</v>
      </c>
    </row>
    <row r="63" spans="1:28" s="98" customFormat="1" ht="46.5" customHeight="1" x14ac:dyDescent="0.35">
      <c r="A63" s="210"/>
      <c r="B63" s="201"/>
      <c r="C63" s="204"/>
      <c r="D63" s="201"/>
      <c r="E63" s="201"/>
      <c r="F63" s="201"/>
      <c r="G63" s="204"/>
      <c r="H63" s="201"/>
      <c r="I63" s="127" t="s">
        <v>334</v>
      </c>
      <c r="J63" s="79" t="s">
        <v>209</v>
      </c>
      <c r="K63" s="127"/>
      <c r="L63" s="79"/>
      <c r="M63" s="204"/>
      <c r="N63" s="140">
        <v>2587717.2000000002</v>
      </c>
      <c r="O63" s="140">
        <v>0</v>
      </c>
      <c r="P63" s="140">
        <v>2587717.2000000002</v>
      </c>
      <c r="Q63" s="140">
        <v>0</v>
      </c>
      <c r="R63" s="124" t="s">
        <v>325</v>
      </c>
      <c r="S63" s="75" t="s">
        <v>207</v>
      </c>
      <c r="T63" s="178" t="s">
        <v>212</v>
      </c>
      <c r="U63" s="178">
        <v>5</v>
      </c>
      <c r="V63" s="75" t="s">
        <v>212</v>
      </c>
      <c r="W63" s="75" t="s">
        <v>212</v>
      </c>
      <c r="X63" s="75" t="s">
        <v>212</v>
      </c>
      <c r="Y63" s="85"/>
      <c r="Z63" s="207"/>
      <c r="AB63" s="105">
        <f t="shared" si="0"/>
        <v>0</v>
      </c>
    </row>
    <row r="64" spans="1:28" s="98" customFormat="1" ht="46.5" customHeight="1" x14ac:dyDescent="0.35">
      <c r="A64" s="210"/>
      <c r="B64" s="201"/>
      <c r="C64" s="204"/>
      <c r="D64" s="201"/>
      <c r="E64" s="201"/>
      <c r="F64" s="201"/>
      <c r="G64" s="204"/>
      <c r="H64" s="201"/>
      <c r="I64" s="127" t="s">
        <v>335</v>
      </c>
      <c r="J64" s="79" t="s">
        <v>316</v>
      </c>
      <c r="K64" s="127"/>
      <c r="L64" s="79"/>
      <c r="M64" s="204"/>
      <c r="N64" s="140">
        <v>2003408.17</v>
      </c>
      <c r="O64" s="140">
        <v>0</v>
      </c>
      <c r="P64" s="140">
        <v>2003408.17</v>
      </c>
      <c r="Q64" s="140">
        <v>0</v>
      </c>
      <c r="R64" s="124" t="s">
        <v>336</v>
      </c>
      <c r="S64" s="75" t="s">
        <v>207</v>
      </c>
      <c r="T64" s="178" t="s">
        <v>207</v>
      </c>
      <c r="U64" s="178">
        <v>0</v>
      </c>
      <c r="V64" s="75" t="s">
        <v>212</v>
      </c>
      <c r="W64" s="75" t="s">
        <v>212</v>
      </c>
      <c r="X64" s="75" t="s">
        <v>212</v>
      </c>
      <c r="Y64" s="85"/>
      <c r="Z64" s="207"/>
      <c r="AB64" s="105">
        <f t="shared" si="0"/>
        <v>0</v>
      </c>
    </row>
    <row r="65" spans="1:28" s="98" customFormat="1" ht="46.5" customHeight="1" x14ac:dyDescent="0.35">
      <c r="A65" s="210"/>
      <c r="B65" s="201"/>
      <c r="C65" s="204"/>
      <c r="D65" s="201"/>
      <c r="E65" s="201"/>
      <c r="F65" s="201"/>
      <c r="G65" s="204"/>
      <c r="H65" s="201"/>
      <c r="I65" s="127" t="s">
        <v>337</v>
      </c>
      <c r="J65" s="79" t="s">
        <v>338</v>
      </c>
      <c r="K65" s="127"/>
      <c r="L65" s="79"/>
      <c r="M65" s="204"/>
      <c r="N65" s="140">
        <v>655330</v>
      </c>
      <c r="O65" s="140">
        <v>0</v>
      </c>
      <c r="P65" s="140">
        <v>655330</v>
      </c>
      <c r="Q65" s="140">
        <v>0</v>
      </c>
      <c r="R65" s="124" t="s">
        <v>339</v>
      </c>
      <c r="S65" s="75" t="s">
        <v>207</v>
      </c>
      <c r="T65" s="178" t="s">
        <v>207</v>
      </c>
      <c r="U65" s="178">
        <v>0</v>
      </c>
      <c r="V65" s="75" t="s">
        <v>212</v>
      </c>
      <c r="W65" s="75" t="s">
        <v>212</v>
      </c>
      <c r="X65" s="75" t="s">
        <v>212</v>
      </c>
      <c r="Y65" s="85"/>
      <c r="Z65" s="207"/>
      <c r="AB65" s="105">
        <f t="shared" si="0"/>
        <v>0</v>
      </c>
    </row>
    <row r="66" spans="1:28" s="98" customFormat="1" ht="91" x14ac:dyDescent="0.35">
      <c r="A66" s="210"/>
      <c r="B66" s="201"/>
      <c r="C66" s="204"/>
      <c r="D66" s="201"/>
      <c r="E66" s="201"/>
      <c r="F66" s="201"/>
      <c r="G66" s="204"/>
      <c r="H66" s="201"/>
      <c r="I66" s="127" t="s">
        <v>340</v>
      </c>
      <c r="J66" s="79" t="s">
        <v>341</v>
      </c>
      <c r="K66" s="127"/>
      <c r="L66" s="79"/>
      <c r="M66" s="204"/>
      <c r="N66" s="140">
        <v>4905602.5</v>
      </c>
      <c r="O66" s="140">
        <v>0</v>
      </c>
      <c r="P66" s="140">
        <v>4905602.5</v>
      </c>
      <c r="Q66" s="140">
        <v>0</v>
      </c>
      <c r="R66" s="124" t="s">
        <v>342</v>
      </c>
      <c r="S66" s="75" t="s">
        <v>212</v>
      </c>
      <c r="T66" s="178" t="s">
        <v>212</v>
      </c>
      <c r="U66" s="178">
        <v>7</v>
      </c>
      <c r="V66" s="75" t="s">
        <v>212</v>
      </c>
      <c r="W66" s="75" t="s">
        <v>212</v>
      </c>
      <c r="X66" s="75" t="s">
        <v>212</v>
      </c>
      <c r="Y66" s="85"/>
      <c r="Z66" s="207"/>
      <c r="AB66" s="105">
        <f t="shared" si="0"/>
        <v>0</v>
      </c>
    </row>
    <row r="67" spans="1:28" s="98" customFormat="1" ht="58.5" customHeight="1" x14ac:dyDescent="0.35">
      <c r="A67" s="210"/>
      <c r="B67" s="201"/>
      <c r="C67" s="204"/>
      <c r="D67" s="201"/>
      <c r="E67" s="201"/>
      <c r="F67" s="201"/>
      <c r="G67" s="204"/>
      <c r="H67" s="201"/>
      <c r="I67" s="127" t="s">
        <v>343</v>
      </c>
      <c r="J67" s="79" t="s">
        <v>209</v>
      </c>
      <c r="K67" s="127"/>
      <c r="L67" s="79"/>
      <c r="M67" s="204"/>
      <c r="N67" s="140">
        <v>1056410</v>
      </c>
      <c r="O67" s="140">
        <v>0</v>
      </c>
      <c r="P67" s="140">
        <v>1056410</v>
      </c>
      <c r="Q67" s="140">
        <v>0</v>
      </c>
      <c r="R67" s="124" t="s">
        <v>344</v>
      </c>
      <c r="S67" s="75" t="s">
        <v>207</v>
      </c>
      <c r="T67" s="178" t="s">
        <v>212</v>
      </c>
      <c r="U67" s="178">
        <v>1</v>
      </c>
      <c r="V67" s="75" t="s">
        <v>212</v>
      </c>
      <c r="W67" s="75" t="s">
        <v>212</v>
      </c>
      <c r="X67" s="75" t="s">
        <v>212</v>
      </c>
      <c r="Y67" s="85"/>
      <c r="Z67" s="207"/>
      <c r="AB67" s="105">
        <f t="shared" si="0"/>
        <v>0</v>
      </c>
    </row>
    <row r="68" spans="1:28" s="98" customFormat="1" ht="42" customHeight="1" x14ac:dyDescent="0.35">
      <c r="A68" s="210"/>
      <c r="B68" s="201"/>
      <c r="C68" s="204"/>
      <c r="D68" s="201"/>
      <c r="E68" s="201"/>
      <c r="F68" s="201"/>
      <c r="G68" s="204"/>
      <c r="H68" s="201"/>
      <c r="I68" s="127" t="s">
        <v>345</v>
      </c>
      <c r="J68" s="79" t="s">
        <v>209</v>
      </c>
      <c r="K68" s="127"/>
      <c r="L68" s="79"/>
      <c r="M68" s="204"/>
      <c r="N68" s="140">
        <v>1834741.34</v>
      </c>
      <c r="O68" s="140">
        <v>0</v>
      </c>
      <c r="P68" s="140">
        <v>1834741.34</v>
      </c>
      <c r="Q68" s="140">
        <v>0</v>
      </c>
      <c r="R68" s="124" t="s">
        <v>346</v>
      </c>
      <c r="S68" s="75" t="s">
        <v>207</v>
      </c>
      <c r="T68" s="178" t="s">
        <v>212</v>
      </c>
      <c r="U68" s="178">
        <v>9</v>
      </c>
      <c r="V68" s="75" t="s">
        <v>212</v>
      </c>
      <c r="W68" s="75" t="s">
        <v>212</v>
      </c>
      <c r="X68" s="75" t="s">
        <v>212</v>
      </c>
      <c r="Y68" s="85"/>
      <c r="Z68" s="207"/>
      <c r="AB68" s="105">
        <f t="shared" si="0"/>
        <v>0</v>
      </c>
    </row>
    <row r="69" spans="1:28" s="98" customFormat="1" ht="45" customHeight="1" x14ac:dyDescent="0.35">
      <c r="A69" s="210"/>
      <c r="B69" s="201"/>
      <c r="C69" s="204"/>
      <c r="D69" s="201"/>
      <c r="E69" s="201"/>
      <c r="F69" s="201"/>
      <c r="G69" s="204"/>
      <c r="H69" s="201"/>
      <c r="I69" s="127" t="s">
        <v>347</v>
      </c>
      <c r="J69" s="79" t="s">
        <v>209</v>
      </c>
      <c r="K69" s="127"/>
      <c r="L69" s="79"/>
      <c r="M69" s="204"/>
      <c r="N69" s="140">
        <v>2130747.81</v>
      </c>
      <c r="O69" s="140">
        <v>0</v>
      </c>
      <c r="P69" s="140">
        <v>2130747.81</v>
      </c>
      <c r="Q69" s="140">
        <v>0</v>
      </c>
      <c r="R69" s="124" t="s">
        <v>348</v>
      </c>
      <c r="S69" s="75" t="s">
        <v>207</v>
      </c>
      <c r="T69" s="178" t="s">
        <v>212</v>
      </c>
      <c r="U69" s="178">
        <v>3</v>
      </c>
      <c r="V69" s="75" t="s">
        <v>212</v>
      </c>
      <c r="W69" s="75" t="s">
        <v>212</v>
      </c>
      <c r="X69" s="75" t="s">
        <v>212</v>
      </c>
      <c r="Y69" s="85"/>
      <c r="Z69" s="207"/>
      <c r="AB69" s="105">
        <f t="shared" si="0"/>
        <v>0</v>
      </c>
    </row>
    <row r="70" spans="1:28" s="98" customFormat="1" ht="91" x14ac:dyDescent="0.35">
      <c r="A70" s="210"/>
      <c r="B70" s="201"/>
      <c r="C70" s="204"/>
      <c r="D70" s="201"/>
      <c r="E70" s="201"/>
      <c r="F70" s="201"/>
      <c r="G70" s="204"/>
      <c r="H70" s="201"/>
      <c r="I70" s="127" t="s">
        <v>349</v>
      </c>
      <c r="J70" s="79" t="s">
        <v>350</v>
      </c>
      <c r="K70" s="127"/>
      <c r="L70" s="79"/>
      <c r="M70" s="204"/>
      <c r="N70" s="140">
        <v>733252.83</v>
      </c>
      <c r="O70" s="140">
        <v>0</v>
      </c>
      <c r="P70" s="140">
        <v>733252.83</v>
      </c>
      <c r="Q70" s="140">
        <v>0</v>
      </c>
      <c r="R70" s="124" t="s">
        <v>348</v>
      </c>
      <c r="S70" s="75" t="s">
        <v>207</v>
      </c>
      <c r="T70" s="178" t="s">
        <v>207</v>
      </c>
      <c r="U70" s="178">
        <v>0</v>
      </c>
      <c r="V70" s="75" t="s">
        <v>212</v>
      </c>
      <c r="W70" s="75" t="s">
        <v>212</v>
      </c>
      <c r="X70" s="75" t="s">
        <v>212</v>
      </c>
      <c r="Y70" s="85"/>
      <c r="Z70" s="207"/>
      <c r="AB70" s="105">
        <f t="shared" si="0"/>
        <v>0</v>
      </c>
    </row>
    <row r="71" spans="1:28" s="98" customFormat="1" ht="104" x14ac:dyDescent="0.35">
      <c r="A71" s="211"/>
      <c r="B71" s="202"/>
      <c r="C71" s="205"/>
      <c r="D71" s="202"/>
      <c r="E71" s="202"/>
      <c r="F71" s="202"/>
      <c r="G71" s="205"/>
      <c r="H71" s="202"/>
      <c r="I71" s="127" t="s">
        <v>351</v>
      </c>
      <c r="J71" s="79" t="s">
        <v>341</v>
      </c>
      <c r="K71" s="127"/>
      <c r="L71" s="79"/>
      <c r="M71" s="205"/>
      <c r="N71" s="140">
        <v>1890138</v>
      </c>
      <c r="O71" s="140">
        <v>0</v>
      </c>
      <c r="P71" s="140">
        <v>1890138</v>
      </c>
      <c r="Q71" s="140">
        <v>0</v>
      </c>
      <c r="R71" s="124" t="s">
        <v>319</v>
      </c>
      <c r="S71" s="75" t="s">
        <v>207</v>
      </c>
      <c r="T71" s="178" t="s">
        <v>212</v>
      </c>
      <c r="U71" s="178">
        <v>7</v>
      </c>
      <c r="V71" s="75" t="s">
        <v>212</v>
      </c>
      <c r="W71" s="75" t="s">
        <v>212</v>
      </c>
      <c r="X71" s="75" t="s">
        <v>212</v>
      </c>
      <c r="Y71" s="85"/>
      <c r="Z71" s="208"/>
      <c r="AB71" s="105">
        <f t="shared" si="0"/>
        <v>0</v>
      </c>
    </row>
    <row r="72" spans="1:28" s="98" customFormat="1" ht="104" x14ac:dyDescent="0.35">
      <c r="A72" s="127" t="s">
        <v>352</v>
      </c>
      <c r="B72" s="127" t="s">
        <v>299</v>
      </c>
      <c r="C72" s="127" t="s">
        <v>353</v>
      </c>
      <c r="D72" s="127" t="s">
        <v>207</v>
      </c>
      <c r="E72" s="127" t="s">
        <v>354</v>
      </c>
      <c r="F72" s="127" t="s">
        <v>355</v>
      </c>
      <c r="G72" s="127" t="s">
        <v>356</v>
      </c>
      <c r="H72" s="127" t="s">
        <v>316</v>
      </c>
      <c r="I72" s="127" t="s">
        <v>354</v>
      </c>
      <c r="J72" s="127" t="s">
        <v>354</v>
      </c>
      <c r="K72" s="127" t="s">
        <v>354</v>
      </c>
      <c r="L72" s="127" t="s">
        <v>354</v>
      </c>
      <c r="M72" s="126" t="s">
        <v>357</v>
      </c>
      <c r="N72" s="140">
        <v>8213239.2000000002</v>
      </c>
      <c r="O72" s="140">
        <v>0</v>
      </c>
      <c r="P72" s="140" t="s">
        <v>358</v>
      </c>
      <c r="Q72" s="140">
        <v>0</v>
      </c>
      <c r="R72" s="124" t="s">
        <v>359</v>
      </c>
      <c r="S72" s="88" t="s">
        <v>212</v>
      </c>
      <c r="T72" s="178" t="s">
        <v>207</v>
      </c>
      <c r="U72" s="178" t="s">
        <v>360</v>
      </c>
      <c r="V72" s="75" t="s">
        <v>207</v>
      </c>
      <c r="W72" s="75" t="s">
        <v>207</v>
      </c>
      <c r="X72" s="88" t="s">
        <v>212</v>
      </c>
      <c r="Y72" s="75" t="s">
        <v>203</v>
      </c>
      <c r="Z72" s="125" t="s">
        <v>361</v>
      </c>
      <c r="AB72" s="105">
        <f t="shared" si="0"/>
        <v>0</v>
      </c>
    </row>
  </sheetData>
  <mergeCells count="51">
    <mergeCell ref="A4:A5"/>
    <mergeCell ref="B4:B5"/>
    <mergeCell ref="C4:C5"/>
    <mergeCell ref="E4:E5"/>
    <mergeCell ref="F4:F5"/>
    <mergeCell ref="C7:C38"/>
    <mergeCell ref="D7:D38"/>
    <mergeCell ref="E7:E38"/>
    <mergeCell ref="F7:F38"/>
    <mergeCell ref="H4:H5"/>
    <mergeCell ref="G4:G5"/>
    <mergeCell ref="R4:R5"/>
    <mergeCell ref="I7:I38"/>
    <mergeCell ref="J7:J38"/>
    <mergeCell ref="R39:R46"/>
    <mergeCell ref="X39:X46"/>
    <mergeCell ref="T4:U4"/>
    <mergeCell ref="I4:I5"/>
    <mergeCell ref="J4:J5"/>
    <mergeCell ref="K4:K5"/>
    <mergeCell ref="L4:L5"/>
    <mergeCell ref="M4:M5"/>
    <mergeCell ref="R7:R38"/>
    <mergeCell ref="N4:O4"/>
    <mergeCell ref="P4:Q4"/>
    <mergeCell ref="Z39:Z46"/>
    <mergeCell ref="Z7:Z38"/>
    <mergeCell ref="A39:A46"/>
    <mergeCell ref="B39:B46"/>
    <mergeCell ref="C39:C46"/>
    <mergeCell ref="D39:D46"/>
    <mergeCell ref="E39:E46"/>
    <mergeCell ref="F39:F46"/>
    <mergeCell ref="G39:G46"/>
    <mergeCell ref="H39:H46"/>
    <mergeCell ref="M39:M46"/>
    <mergeCell ref="G7:G38"/>
    <mergeCell ref="H7:H38"/>
    <mergeCell ref="M7:M38"/>
    <mergeCell ref="A7:A38"/>
    <mergeCell ref="B7:B38"/>
    <mergeCell ref="A47:A71"/>
    <mergeCell ref="B47:B71"/>
    <mergeCell ref="C47:C71"/>
    <mergeCell ref="D47:D71"/>
    <mergeCell ref="E47:E71"/>
    <mergeCell ref="F47:F71"/>
    <mergeCell ref="G47:G71"/>
    <mergeCell ref="H47:H71"/>
    <mergeCell ref="M47:M71"/>
    <mergeCell ref="Z47:Z71"/>
  </mergeCells>
  <dataValidations count="2">
    <dataValidation type="list" allowBlank="1" showErrorMessage="1" sqref="Y7:Y38" xr:uid="{00000000-0002-0000-0400-000000000000}">
      <formula1>$AD$4:$AD$6</formula1>
      <formula2>0</formula2>
    </dataValidation>
    <dataValidation type="list" allowBlank="1" showInputMessage="1" showErrorMessage="1" sqref="Y39:Y72" xr:uid="{00000000-0002-0000-0400-000001000000}">
      <formula1>$AD$4:$AD$6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2"/>
  <sheetViews>
    <sheetView tabSelected="1" zoomScaleNormal="100" zoomScaleSheetLayoutView="90" workbookViewId="0">
      <selection activeCell="N12" sqref="N12"/>
    </sheetView>
  </sheetViews>
  <sheetFormatPr defaultRowHeight="14.5" x14ac:dyDescent="0.35"/>
  <cols>
    <col min="1" max="1" width="68.26953125" customWidth="1"/>
    <col min="2" max="2" width="40.453125" customWidth="1"/>
    <col min="3" max="3" width="21.54296875" customWidth="1"/>
  </cols>
  <sheetData>
    <row r="1" spans="1:5" s="21" customFormat="1" ht="24.65" customHeight="1" x14ac:dyDescent="0.35">
      <c r="A1" s="2" t="s">
        <v>19</v>
      </c>
      <c r="B1" s="2" t="s">
        <v>37</v>
      </c>
      <c r="C1"/>
      <c r="D1"/>
      <c r="E1"/>
    </row>
    <row r="2" spans="1:5" ht="27" customHeight="1" x14ac:dyDescent="0.35">
      <c r="A2" s="2"/>
    </row>
    <row r="3" spans="1:5" s="21" customFormat="1" ht="27" customHeight="1" x14ac:dyDescent="0.35">
      <c r="A3" s="2" t="s">
        <v>269</v>
      </c>
      <c r="B3" s="20"/>
      <c r="C3"/>
      <c r="D3"/>
      <c r="E3"/>
    </row>
    <row r="4" spans="1:5" s="19" customFormat="1" ht="10.5" customHeight="1" thickBot="1" x14ac:dyDescent="0.4">
      <c r="A4" s="2"/>
      <c r="B4" s="20"/>
      <c r="C4"/>
      <c r="D4"/>
      <c r="E4"/>
    </row>
    <row r="5" spans="1:5" s="18" customFormat="1" ht="13.5" customHeight="1" x14ac:dyDescent="0.35">
      <c r="A5" s="226" t="s">
        <v>267</v>
      </c>
      <c r="B5" s="222" t="s">
        <v>272</v>
      </c>
      <c r="C5"/>
      <c r="D5"/>
      <c r="E5"/>
    </row>
    <row r="6" spans="1:5" s="19" customFormat="1" x14ac:dyDescent="0.35">
      <c r="A6" s="227"/>
      <c r="B6" s="223"/>
      <c r="C6"/>
      <c r="D6"/>
      <c r="E6"/>
    </row>
    <row r="7" spans="1:5" x14ac:dyDescent="0.35">
      <c r="A7" s="23">
        <v>1</v>
      </c>
      <c r="B7" s="24">
        <v>2</v>
      </c>
    </row>
    <row r="8" spans="1:5" ht="15" thickBot="1" x14ac:dyDescent="0.4">
      <c r="A8" s="112" t="s">
        <v>268</v>
      </c>
      <c r="B8" s="180">
        <v>16</v>
      </c>
    </row>
    <row r="9" spans="1:5" x14ac:dyDescent="0.35">
      <c r="A9" s="2"/>
      <c r="B9" s="20"/>
    </row>
    <row r="10" spans="1:5" ht="15" thickBot="1" x14ac:dyDescent="0.4">
      <c r="A10" s="2"/>
      <c r="B10" s="20"/>
    </row>
    <row r="11" spans="1:5" x14ac:dyDescent="0.35">
      <c r="A11" s="226" t="s">
        <v>267</v>
      </c>
      <c r="B11" s="228" t="s">
        <v>367</v>
      </c>
      <c r="C11" s="229" t="s">
        <v>368</v>
      </c>
    </row>
    <row r="12" spans="1:5" ht="58.5" customHeight="1" x14ac:dyDescent="0.35">
      <c r="A12" s="227"/>
      <c r="B12" s="230"/>
      <c r="C12" s="231"/>
    </row>
    <row r="13" spans="1:5" x14ac:dyDescent="0.35">
      <c r="A13" s="23">
        <v>1</v>
      </c>
      <c r="B13" s="22">
        <v>2</v>
      </c>
      <c r="C13" s="24">
        <v>3</v>
      </c>
    </row>
    <row r="14" spans="1:5" ht="73.5" customHeight="1" x14ac:dyDescent="0.35">
      <c r="A14" s="232" t="s">
        <v>273</v>
      </c>
      <c r="B14" s="181">
        <v>3</v>
      </c>
      <c r="C14" s="182"/>
    </row>
    <row r="15" spans="1:5" ht="42" customHeight="1" x14ac:dyDescent="0.35">
      <c r="A15" s="232" t="s">
        <v>274</v>
      </c>
      <c r="B15" s="181">
        <v>2375878.5</v>
      </c>
      <c r="C15" s="182"/>
    </row>
    <row r="16" spans="1:5" ht="24" x14ac:dyDescent="0.35">
      <c r="A16" s="232" t="s">
        <v>275</v>
      </c>
      <c r="B16" s="181"/>
      <c r="C16" s="182">
        <v>30</v>
      </c>
    </row>
    <row r="17" spans="1:3" ht="24" x14ac:dyDescent="0.35">
      <c r="A17" s="232" t="s">
        <v>276</v>
      </c>
      <c r="B17" s="181"/>
      <c r="C17" s="182">
        <f>214287809.44-B15-B19</f>
        <v>72179099.770000011</v>
      </c>
    </row>
    <row r="18" spans="1:3" ht="24" x14ac:dyDescent="0.35">
      <c r="A18" s="233" t="s">
        <v>365</v>
      </c>
      <c r="B18" s="186">
        <v>10</v>
      </c>
      <c r="C18" s="187"/>
    </row>
    <row r="19" spans="1:3" ht="24.5" thickBot="1" x14ac:dyDescent="0.4">
      <c r="A19" s="234" t="s">
        <v>364</v>
      </c>
      <c r="B19" s="183">
        <v>139732831.16999999</v>
      </c>
      <c r="C19" s="184"/>
    </row>
    <row r="20" spans="1:3" x14ac:dyDescent="0.35">
      <c r="A20" s="35"/>
      <c r="B20" s="114"/>
      <c r="C20" s="114"/>
    </row>
    <row r="21" spans="1:3" x14ac:dyDescent="0.35">
      <c r="A21" s="35" t="s">
        <v>369</v>
      </c>
    </row>
    <row r="22" spans="1:3" ht="35.5" x14ac:dyDescent="0.35">
      <c r="A22" s="35" t="s">
        <v>370</v>
      </c>
    </row>
    <row r="23" spans="1:3" x14ac:dyDescent="0.35">
      <c r="A23" s="113"/>
    </row>
    <row r="24" spans="1:3" ht="18.75" customHeight="1" x14ac:dyDescent="0.35"/>
    <row r="26" spans="1:3" ht="14.5" customHeight="1" x14ac:dyDescent="0.35">
      <c r="A26" s="2" t="s">
        <v>270</v>
      </c>
    </row>
    <row r="27" spans="1:3" ht="14.5" customHeight="1" x14ac:dyDescent="0.35"/>
    <row r="28" spans="1:3" ht="15" thickBot="1" x14ac:dyDescent="0.4"/>
    <row r="29" spans="1:3" x14ac:dyDescent="0.35">
      <c r="A29" s="224" t="s">
        <v>267</v>
      </c>
    </row>
    <row r="30" spans="1:3" ht="15" thickBot="1" x14ac:dyDescent="0.4">
      <c r="A30" s="225"/>
    </row>
    <row r="31" spans="1:3" ht="28.5" customHeight="1" x14ac:dyDescent="0.35">
      <c r="A31" s="111" t="s">
        <v>277</v>
      </c>
      <c r="B31" s="185" t="s">
        <v>362</v>
      </c>
    </row>
    <row r="32" spans="1:3" ht="18.649999999999999" customHeight="1" x14ac:dyDescent="0.35">
      <c r="A32" s="111" t="s">
        <v>271</v>
      </c>
      <c r="B32" s="185" t="s">
        <v>363</v>
      </c>
    </row>
  </sheetData>
  <mergeCells count="6">
    <mergeCell ref="C11:C12"/>
    <mergeCell ref="A29:A30"/>
    <mergeCell ref="A5:A6"/>
    <mergeCell ref="B5:B6"/>
    <mergeCell ref="A11:A12"/>
    <mergeCell ref="B11:B12"/>
  </mergeCells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DS_alokacja</vt:lpstr>
      <vt:lpstr>DS_PD</vt:lpstr>
      <vt:lpstr>DS_REALIZACJA_K</vt:lpstr>
      <vt:lpstr>DS_REALIZACJA_P</vt:lpstr>
      <vt:lpstr>DS_projekty COVID</vt:lpstr>
      <vt:lpstr>DS_efekty i ewaluacja_KE</vt:lpstr>
      <vt:lpstr>DS_alokacja!Obszar_wydruku</vt:lpstr>
      <vt:lpstr>'DS_efekty i ewaluacja_KE'!Obszar_wydruku</vt:lpstr>
      <vt:lpstr>DS_PD!Obszar_wydruku</vt:lpstr>
      <vt:lpstr>DS_REALIZACJA_K!Obszar_wydruku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Bielawska-Zatyka Dorota</cp:lastModifiedBy>
  <dcterms:created xsi:type="dcterms:W3CDTF">2017-09-14T07:20:33Z</dcterms:created>
  <dcterms:modified xsi:type="dcterms:W3CDTF">2021-06-02T05:35:22Z</dcterms:modified>
</cp:coreProperties>
</file>